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vasquezguerra/Documents/Personal Files/Job/Aurora/Technical test/"/>
    </mc:Choice>
  </mc:AlternateContent>
  <xr:revisionPtr revIDLastSave="0" documentId="13_ncr:1_{81376A5F-FE82-8C49-BF96-3F84F0E1D757}" xr6:coauthVersionLast="47" xr6:coauthVersionMax="47" xr10:uidLastSave="{00000000-0000-0000-0000-000000000000}"/>
  <bookViews>
    <workbookView xWindow="0" yWindow="500" windowWidth="38400" windowHeight="19760" activeTab="1" xr2:uid="{DD8187E4-54D0-E04C-9CAD-1A6E31718EDC}"/>
  </bookViews>
  <sheets>
    <sheet name="Original Metadata" sheetId="1" r:id="rId1"/>
    <sheet name="Translated Metadata" sheetId="2" r:id="rId2"/>
    <sheet name="Time Analysis" sheetId="3" r:id="rId3"/>
    <sheet name="Hoja4" sheetId="4" state="hidden" r:id="rId4"/>
    <sheet name="Resumen de muestra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3" l="1"/>
  <c r="G40" i="3"/>
  <c r="Q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J23" i="3"/>
  <c r="J24" i="3"/>
  <c r="J25" i="3"/>
  <c r="J26" i="3"/>
  <c r="J27" i="3"/>
  <c r="E3" i="4"/>
  <c r="E2" i="4"/>
  <c r="G24" i="3"/>
  <c r="H24" i="3" s="1"/>
  <c r="G23" i="3"/>
  <c r="G26" i="3"/>
  <c r="H26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5" i="3"/>
  <c r="H25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G16" i="3"/>
  <c r="H16" i="3" s="1"/>
  <c r="G15" i="3"/>
  <c r="H15" i="3" s="1"/>
  <c r="G14" i="3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I5" i="3" s="1"/>
  <c r="G4" i="3"/>
  <c r="H4" i="3" s="1"/>
  <c r="I4" i="3" s="1"/>
  <c r="G3" i="3"/>
  <c r="G2" i="3"/>
  <c r="E2" i="3"/>
  <c r="D2" i="3"/>
  <c r="F2" i="3" s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F122" i="1"/>
  <c r="F121" i="1"/>
  <c r="F120" i="1"/>
  <c r="F119" i="1"/>
  <c r="F118" i="1"/>
  <c r="F117" i="1"/>
  <c r="F113" i="1"/>
  <c r="F112" i="1"/>
  <c r="F108" i="1"/>
  <c r="F107" i="1"/>
  <c r="F106" i="1"/>
  <c r="F102" i="1"/>
  <c r="F101" i="1"/>
  <c r="F100" i="1"/>
  <c r="F96" i="1"/>
  <c r="F95" i="1"/>
  <c r="F91" i="1"/>
  <c r="F90" i="1"/>
  <c r="F89" i="1"/>
  <c r="F88" i="1"/>
  <c r="F72" i="1"/>
  <c r="F71" i="1"/>
  <c r="F56" i="1"/>
  <c r="F55" i="1"/>
  <c r="F39" i="1"/>
  <c r="F36" i="1"/>
  <c r="F24" i="1"/>
  <c r="F16" i="1"/>
  <c r="F15" i="1"/>
  <c r="F14" i="1"/>
  <c r="F13" i="1"/>
  <c r="F2" i="1"/>
  <c r="E121" i="1"/>
  <c r="F77" i="1"/>
  <c r="F65" i="1"/>
  <c r="F53" i="1"/>
  <c r="F41" i="1"/>
  <c r="F29" i="1"/>
  <c r="F17" i="1"/>
  <c r="F5" i="1"/>
  <c r="F76" i="1"/>
  <c r="F64" i="1"/>
  <c r="F52" i="1"/>
  <c r="F40" i="1"/>
  <c r="F28" i="1"/>
  <c r="F4" i="1"/>
  <c r="F111" i="1"/>
  <c r="F99" i="1"/>
  <c r="F87" i="1"/>
  <c r="F75" i="1"/>
  <c r="F63" i="1"/>
  <c r="F51" i="1"/>
  <c r="F86" i="1"/>
  <c r="F62" i="1"/>
  <c r="F38" i="1"/>
  <c r="F73" i="1"/>
  <c r="F49" i="1"/>
  <c r="F25" i="1"/>
  <c r="F48" i="1"/>
  <c r="F83" i="1"/>
  <c r="F59" i="1"/>
  <c r="F35" i="1"/>
  <c r="F82" i="1"/>
  <c r="F70" i="1"/>
  <c r="F46" i="1"/>
  <c r="F34" i="1"/>
  <c r="F10" i="1"/>
  <c r="F105" i="1"/>
  <c r="F81" i="1"/>
  <c r="F57" i="1"/>
  <c r="F33" i="1"/>
  <c r="F9" i="1"/>
  <c r="F104" i="1"/>
  <c r="F80" i="1"/>
  <c r="F20" i="1"/>
  <c r="F103" i="1"/>
  <c r="F79" i="1"/>
  <c r="F19" i="1"/>
  <c r="F78" i="1"/>
  <c r="F54" i="1"/>
  <c r="F30" i="1"/>
  <c r="F18" i="1"/>
  <c r="F27" i="1"/>
  <c r="F3" i="1"/>
  <c r="F110" i="1"/>
  <c r="F98" i="1"/>
  <c r="F74" i="1"/>
  <c r="F50" i="1"/>
  <c r="F26" i="1"/>
  <c r="F109" i="1"/>
  <c r="F97" i="1"/>
  <c r="F85" i="1"/>
  <c r="F61" i="1"/>
  <c r="F37" i="1"/>
  <c r="F84" i="1"/>
  <c r="F60" i="1"/>
  <c r="F12" i="1"/>
  <c r="F47" i="1"/>
  <c r="F23" i="1"/>
  <c r="F11" i="1"/>
  <c r="F94" i="1"/>
  <c r="F58" i="1"/>
  <c r="F22" i="1"/>
  <c r="F93" i="1"/>
  <c r="F69" i="1"/>
  <c r="F45" i="1"/>
  <c r="F21" i="1"/>
  <c r="F116" i="1"/>
  <c r="F92" i="1"/>
  <c r="F68" i="1"/>
  <c r="F44" i="1"/>
  <c r="F32" i="1"/>
  <c r="F8" i="1"/>
  <c r="F115" i="1"/>
  <c r="F67" i="1"/>
  <c r="F43" i="1"/>
  <c r="F31" i="1"/>
  <c r="F7" i="1"/>
  <c r="F114" i="1"/>
  <c r="F66" i="1"/>
  <c r="F42" i="1"/>
  <c r="F6" i="1"/>
  <c r="E113" i="1"/>
  <c r="E101" i="1"/>
  <c r="E89" i="1"/>
  <c r="E77" i="1"/>
  <c r="E65" i="1"/>
  <c r="E53" i="1"/>
  <c r="E41" i="1"/>
  <c r="E29" i="1"/>
  <c r="E17" i="1"/>
  <c r="E5" i="1"/>
  <c r="E100" i="1"/>
  <c r="E88" i="1"/>
  <c r="E64" i="1"/>
  <c r="E52" i="1"/>
  <c r="E28" i="1"/>
  <c r="E16" i="1"/>
  <c r="E4" i="1"/>
  <c r="E111" i="1"/>
  <c r="E87" i="1"/>
  <c r="E51" i="1"/>
  <c r="E27" i="1"/>
  <c r="E15" i="1"/>
  <c r="E110" i="1"/>
  <c r="E86" i="1"/>
  <c r="E62" i="1"/>
  <c r="E38" i="1"/>
  <c r="E26" i="1"/>
  <c r="E97" i="1"/>
  <c r="E73" i="1"/>
  <c r="E49" i="1"/>
  <c r="E25" i="1"/>
  <c r="E120" i="1"/>
  <c r="E108" i="1"/>
  <c r="E72" i="1"/>
  <c r="E36" i="1"/>
  <c r="E12" i="1"/>
  <c r="E95" i="1"/>
  <c r="E71" i="1"/>
  <c r="E59" i="1"/>
  <c r="E35" i="1"/>
  <c r="E11" i="1"/>
  <c r="E58" i="1"/>
  <c r="E10" i="1"/>
  <c r="E117" i="1"/>
  <c r="E93" i="1"/>
  <c r="E69" i="1"/>
  <c r="E57" i="1"/>
  <c r="E45" i="1"/>
  <c r="E33" i="1"/>
  <c r="E21" i="1"/>
  <c r="E104" i="1"/>
  <c r="E68" i="1"/>
  <c r="E44" i="1"/>
  <c r="E20" i="1"/>
  <c r="E103" i="1"/>
  <c r="E91" i="1"/>
  <c r="E55" i="1"/>
  <c r="E19" i="1"/>
  <c r="E102" i="1"/>
  <c r="E66" i="1"/>
  <c r="E42" i="1"/>
  <c r="E18" i="1"/>
  <c r="E112" i="1"/>
  <c r="E76" i="1"/>
  <c r="E40" i="1"/>
  <c r="E99" i="1"/>
  <c r="E75" i="1"/>
  <c r="E63" i="1"/>
  <c r="E39" i="1"/>
  <c r="E3" i="1"/>
  <c r="E122" i="1"/>
  <c r="E98" i="1"/>
  <c r="E74" i="1"/>
  <c r="E50" i="1"/>
  <c r="E14" i="1"/>
  <c r="E109" i="1"/>
  <c r="E85" i="1"/>
  <c r="E61" i="1"/>
  <c r="E37" i="1"/>
  <c r="E13" i="1"/>
  <c r="E96" i="1"/>
  <c r="E84" i="1"/>
  <c r="E60" i="1"/>
  <c r="E48" i="1"/>
  <c r="E24" i="1"/>
  <c r="E119" i="1"/>
  <c r="E107" i="1"/>
  <c r="E83" i="1"/>
  <c r="E47" i="1"/>
  <c r="E23" i="1"/>
  <c r="E118" i="1"/>
  <c r="E106" i="1"/>
  <c r="E94" i="1"/>
  <c r="E82" i="1"/>
  <c r="E70" i="1"/>
  <c r="E46" i="1"/>
  <c r="E34" i="1"/>
  <c r="E22" i="1"/>
  <c r="E105" i="1"/>
  <c r="E81" i="1"/>
  <c r="E9" i="1"/>
  <c r="E116" i="1"/>
  <c r="E92" i="1"/>
  <c r="E56" i="1"/>
  <c r="E8" i="1"/>
  <c r="E79" i="1"/>
  <c r="E43" i="1"/>
  <c r="E7" i="1"/>
  <c r="E114" i="1"/>
  <c r="E78" i="1"/>
  <c r="E54" i="1"/>
  <c r="E80" i="1"/>
  <c r="E32" i="1"/>
  <c r="E115" i="1"/>
  <c r="E67" i="1"/>
  <c r="E31" i="1"/>
  <c r="E90" i="1"/>
  <c r="E30" i="1"/>
  <c r="E6" i="1"/>
  <c r="E2" i="1"/>
  <c r="I13" i="3" l="1"/>
  <c r="I16" i="3"/>
  <c r="I32" i="3"/>
  <c r="I34" i="3"/>
  <c r="Q4" i="3"/>
  <c r="F39" i="3"/>
  <c r="I29" i="3"/>
  <c r="I7" i="3"/>
  <c r="I8" i="3"/>
  <c r="I20" i="3"/>
  <c r="I11" i="3"/>
  <c r="I10" i="3"/>
  <c r="I22" i="3"/>
  <c r="I37" i="3"/>
  <c r="I25" i="3"/>
  <c r="I38" i="3"/>
  <c r="I12" i="3"/>
  <c r="I27" i="3"/>
  <c r="I26" i="3"/>
  <c r="I28" i="3"/>
  <c r="I24" i="3"/>
  <c r="I15" i="3"/>
  <c r="I30" i="3"/>
  <c r="H23" i="3"/>
  <c r="I23" i="3" s="1"/>
  <c r="I31" i="3"/>
  <c r="I6" i="3"/>
  <c r="I18" i="3"/>
  <c r="I33" i="3"/>
  <c r="I19" i="3"/>
  <c r="I35" i="3"/>
  <c r="I9" i="3"/>
  <c r="I21" i="3"/>
  <c r="I36" i="3"/>
  <c r="H2" i="3"/>
  <c r="I2" i="3" s="1"/>
  <c r="H17" i="3"/>
  <c r="I17" i="3" s="1"/>
  <c r="H3" i="3"/>
  <c r="I3" i="3" s="1"/>
  <c r="H14" i="3"/>
  <c r="I14" i="3" s="1"/>
  <c r="I39" i="3" l="1"/>
</calcChain>
</file>

<file path=xl/sharedStrings.xml><?xml version="1.0" encoding="utf-8"?>
<sst xmlns="http://schemas.openxmlformats.org/spreadsheetml/2006/main" count="881" uniqueCount="401">
  <si>
    <t>EMPRESAS</t>
  </si>
  <si>
    <t>ESTABELECIMENTOS</t>
  </si>
  <si>
    <t>Campo Descrição</t>
  </si>
  <si>
    <t>SITUAÇÃO CADASTRAL</t>
  </si>
  <si>
    <t>CNAE FISCAL PRINCIPAL CÓDIGO DA ATIVIDADE ECONÔMICA PRINCIPAL DO ESTABELECIMENTO</t>
  </si>
  <si>
    <t>LOGRADOURO NOME DO LOGRADOURO ONDE SE LOCALIZA O ESTABELECIMENTO.</t>
  </si>
  <si>
    <t>DADOS DO SIMPLES</t>
  </si>
  <si>
    <t>SÓCIOS</t>
  </si>
  <si>
    <t>Será gerado um arquivo para cada tabela de domínio listado abaixo:</t>
  </si>
  <si>
    <t>PAÍSES</t>
  </si>
  <si>
    <t>MUNICÍPIOS</t>
  </si>
  <si>
    <t>QUALIFICAÇÕES DE SÓCIOS</t>
  </si>
  <si>
    <t>NATUREZAS JURÍDICAS</t>
  </si>
  <si>
    <t>CNAEs</t>
  </si>
  <si>
    <t xml:space="preserve"> CNPJ BÁSICO NÚMERO BASE DE INSCRIÇÃO NO CNPJ (OITO PRIMEIROS DÍGITOS DO CNPJ).</t>
  </si>
  <si>
    <t>RAZÃO SOCIAL / NOME EMPRESARIAL</t>
  </si>
  <si>
    <t xml:space="preserve"> NOME EMPRESARIAL DA PESSOA JURÍDICA</t>
  </si>
  <si>
    <t>NATUREZA JURÍDICA</t>
  </si>
  <si>
    <t xml:space="preserve"> CÓDIGO DA NATUREZA JURÍDICA</t>
  </si>
  <si>
    <t>QUALIFICAÇÃO DO RESPONSÁVEL</t>
  </si>
  <si>
    <t xml:space="preserve"> QUALIFICAÇÃO DA PESSOA FÍSICA RESPONSÁVEL PELA EMPRESA</t>
  </si>
  <si>
    <t>CAPITAL SOCIAL DA EMPRESA</t>
  </si>
  <si>
    <t xml:space="preserve"> CAPITAL SOCIAL DA EMPRESA</t>
  </si>
  <si>
    <t>PORTE DA EMPRESA CÓDIGO DO PORTE DA EMPRESA:</t>
  </si>
  <si>
    <t xml:space="preserve"> 00 – NÃO INFORMADO</t>
  </si>
  <si>
    <t xml:space="preserve"> 01 - MICRO EMPRESA</t>
  </si>
  <si>
    <t xml:space="preserve"> 03 - EMPRESA DE PEQUENO PORTE</t>
  </si>
  <si>
    <t xml:space="preserve"> 05 - DEMAIS</t>
  </si>
  <si>
    <t>ENTE FEDERATIVO RESPONSÁVEL</t>
  </si>
  <si>
    <t>CNPJ BÁSICO</t>
  </si>
  <si>
    <t xml:space="preserve"> NÚMERO BASE DE INSCRIÇÃO NO CNPJ (OITO PRIMEIROS DÍGITOS DO CNPJ).</t>
  </si>
  <si>
    <t>CNPJ ORDEM</t>
  </si>
  <si>
    <t xml:space="preserve"> NÚMERO DO ESTABELECIMENTO DE INSCRIÇÃO NO CNPJ (DO NONO ATÉ O DÉCIMO SEGUNDO DÍGITO DO CNPJ).</t>
  </si>
  <si>
    <t>CNPJ DV</t>
  </si>
  <si>
    <t xml:space="preserve"> DÍGITO VERIFICADOR DO NÚMERO DE INSCRIÇÃO NO CNPJ (DOIS ÚLTIMOS DÍGITOS DO CNPJ).</t>
  </si>
  <si>
    <t>IDENTIFICADOR MATRIZ/FILIAL</t>
  </si>
  <si>
    <t xml:space="preserve"> CÓDIGO DO IDENTIFICADOR MATRIZ/FILIAL:</t>
  </si>
  <si>
    <t xml:space="preserve"> 1 – MATRIZ</t>
  </si>
  <si>
    <t xml:space="preserve"> 2 – FILIAL</t>
  </si>
  <si>
    <t>NOME FANTASIA</t>
  </si>
  <si>
    <t xml:space="preserve"> CORRESPONDE AO NOME FANTASIA</t>
  </si>
  <si>
    <t xml:space="preserve"> CÓDIGO DA SITUAÇÃO CADASTRAL:</t>
  </si>
  <si>
    <t xml:space="preserve"> 01 – NULA</t>
  </si>
  <si>
    <t xml:space="preserve"> 2 – ATIVA</t>
  </si>
  <si>
    <t xml:space="preserve"> 3 – SUSPENSA</t>
  </si>
  <si>
    <t xml:space="preserve"> 4 – INAPTA</t>
  </si>
  <si>
    <t xml:space="preserve"> 08 – BAIXADA</t>
  </si>
  <si>
    <t>DATA SITUAÇÃO CADASTRAL</t>
  </si>
  <si>
    <t xml:space="preserve"> DATA DO EVENTO DA SITUAÇÃO CADASTRAL</t>
  </si>
  <si>
    <t>MOTIVO SITUAÇÃO CADASTRAL</t>
  </si>
  <si>
    <t xml:space="preserve"> CÓDIGO DO MOTIVO DA SITUAÇÃO CADASTRAL</t>
  </si>
  <si>
    <t>NOME DA CIDADE NO EXTERIOR</t>
  </si>
  <si>
    <t xml:space="preserve"> NOME DA CIDADE NO EXTERIOR</t>
  </si>
  <si>
    <t>PAIS</t>
  </si>
  <si>
    <t xml:space="preserve"> CÓDIGO DO PAIS</t>
  </si>
  <si>
    <t>DATA DE INÍCIO ATIVIDADE</t>
  </si>
  <si>
    <t xml:space="preserve"> DATA DE INÍCIO DA ATIVIDADE</t>
  </si>
  <si>
    <t>CNAE FISCAL SECUNDÁRIA</t>
  </si>
  <si>
    <t xml:space="preserve"> CÓDIGO DA(S) ATIVIDADE(S) ECONÔMICA(S) SECUNDÁRIA(S) DO ESTABELECIMENTO</t>
  </si>
  <si>
    <t>TIPO DE LOGRADOURO</t>
  </si>
  <si>
    <t xml:space="preserve"> DESCRIÇÃO DO TIPO DE LOGRADOURO</t>
  </si>
  <si>
    <t>NÚMERO</t>
  </si>
  <si>
    <t xml:space="preserve"> NÚMERO ONDE SE LOCALIZA O ESTABELECIMENTO. QUANDO NÃO HOUVER PREENCHIMENTO DO NÚMERO HAVERÁ ‘S/N’.</t>
  </si>
  <si>
    <t>COMPLEMENTO</t>
  </si>
  <si>
    <t xml:space="preserve"> COMPLEMENTO PARA O ENDEREÇO DE LOCALIZAÇÃO DO ESTABELECIMENTO</t>
  </si>
  <si>
    <t>BAIRRO</t>
  </si>
  <si>
    <t xml:space="preserve"> BAIRRO ONDE SE LOCALIZA O ESTABELECIMENTO.</t>
  </si>
  <si>
    <t>CEP</t>
  </si>
  <si>
    <t xml:space="preserve"> CÓDIGO DE ENDEREÇAMENTO POSTAL REFERENTE AO LOGRADOURO NO QUAL O ESTABELECIMENTO ESTA LOCALIZADO</t>
  </si>
  <si>
    <t>UF</t>
  </si>
  <si>
    <t xml:space="preserve"> SIGLA DA UNIDADE DA FEDERAÇÃO EM QUE SE ENCONTRA O ESTABELECIMENTO</t>
  </si>
  <si>
    <t>MUNICÍPIO</t>
  </si>
  <si>
    <t xml:space="preserve"> CÓDIGO DO MUNICÍPIO DE JURISDIÇÃO ONDE SE ENCONTRA O ESTABELECIMENTO</t>
  </si>
  <si>
    <t>DDD 1</t>
  </si>
  <si>
    <t xml:space="preserve"> CONTÉM O DDD 1</t>
  </si>
  <si>
    <t>TELEFONE 1</t>
  </si>
  <si>
    <t xml:space="preserve"> CONTÉM O NÚMERO DO TELEFONE 1</t>
  </si>
  <si>
    <t>DDD 2</t>
  </si>
  <si>
    <t xml:space="preserve"> CONTÉM O DDD 2</t>
  </si>
  <si>
    <t>TELEFONE 2</t>
  </si>
  <si>
    <t xml:space="preserve"> CONTÉM O NÚMERO DO TELEFONE 2</t>
  </si>
  <si>
    <t>DDD DO FAX</t>
  </si>
  <si>
    <t xml:space="preserve"> CONTÉM O DDD DO FAX</t>
  </si>
  <si>
    <t>FAX</t>
  </si>
  <si>
    <t xml:space="preserve"> CONTÉM O NÚMERO DO FAX</t>
  </si>
  <si>
    <t>CORREIO ELETRÔNICO</t>
  </si>
  <si>
    <t xml:space="preserve"> CONTÉM O E-MAIL DO CONTRIBUINTE</t>
  </si>
  <si>
    <t>SITUAÇÃO ESPECIAL</t>
  </si>
  <si>
    <t xml:space="preserve"> SITUAÇÃO ESPECIAL DA EMPRESA</t>
  </si>
  <si>
    <t>DATA DA SITUAÇÃO ESPECIAL</t>
  </si>
  <si>
    <t xml:space="preserve"> DATA EM QUE A EMPRESA ENTROU EM SITUAÇÃO ESPECIAL</t>
  </si>
  <si>
    <t>Campo</t>
  </si>
  <si>
    <t xml:space="preserve"> Descrição</t>
  </si>
  <si>
    <t>OPÇÃO PELO SIMPLES</t>
  </si>
  <si>
    <t xml:space="preserve"> INDICADOR DA EXISTÊNCIA DA OPÇÃO PELO SIMPLES.</t>
  </si>
  <si>
    <t xml:space="preserve"> S - SIM</t>
  </si>
  <si>
    <t xml:space="preserve"> N - NÃO</t>
  </si>
  <si>
    <t xml:space="preserve"> EM BRANCO – OUTROS</t>
  </si>
  <si>
    <t>DATA DE OPÇÃO PELO SIMPLES</t>
  </si>
  <si>
    <t xml:space="preserve"> DATA DE OPÇÃO PELO SIMPLES</t>
  </si>
  <si>
    <t>DATA DE EXCLUSÃO DO SIMPLES</t>
  </si>
  <si>
    <t xml:space="preserve"> DATA DE EXCLUSÃO DO SIMPLES</t>
  </si>
  <si>
    <t>OPÇÃO PELO MEI</t>
  </si>
  <si>
    <t xml:space="preserve"> INDICADOR DA EXISTÊNCIA DA OPÇÃO PELO MEI</t>
  </si>
  <si>
    <t xml:space="preserve"> EM BRANCO - OUTROS</t>
  </si>
  <si>
    <t>DATA DE OPÇÃO PELO MEI</t>
  </si>
  <si>
    <t xml:space="preserve"> DATA DE OPÇÃO PELO MEI</t>
  </si>
  <si>
    <t>DATA DE EXCLUSÃO DO MEI</t>
  </si>
  <si>
    <t xml:space="preserve"> DATA DE EXCLUSÃO DO MEI</t>
  </si>
  <si>
    <t xml:space="preserve"> NÚMERO BASE DE INSCRIÇÃO NO CNPJ (CADASTRO NACIONAL DA PESSOA JURÍDICA).</t>
  </si>
  <si>
    <t>IDENTIFICADOR DE SÓCIO</t>
  </si>
  <si>
    <t xml:space="preserve"> CÓDIGO DO IDENTIFICADOR DE SÓCIO</t>
  </si>
  <si>
    <t xml:space="preserve"> 1 – PESSOA JURÍDICA</t>
  </si>
  <si>
    <t xml:space="preserve"> 2 – PESSOA FÍSICA</t>
  </si>
  <si>
    <t xml:space="preserve"> 3 – ESTRANGEIRO</t>
  </si>
  <si>
    <t>NOME DO SÓCIO (NO CASO PF) OU RAZÃO SOCIAL (NO CASO PJ)</t>
  </si>
  <si>
    <t xml:space="preserve"> NOME DO SÓCIO PESSOA FÍSICA OU A RAZÃO SOCIAL E/OU NOME EMPRESARIAL DA PESSOA JURÍDICA E/OU NOME DO SÓCIO/RAZÃO SOCIAL DO SÓCIO ESTRANGEIRO</t>
  </si>
  <si>
    <t>CNPJ/CPF DO SÓCIO</t>
  </si>
  <si>
    <t xml:space="preserve"> CPF OU CNPJ DO SÓCIO (SÓCIO ESTRANGEIRO NÃO TEM ESTA INFORMAÇÃO).</t>
  </si>
  <si>
    <t>QUALIFICAÇÃO DO SÓCIO</t>
  </si>
  <si>
    <t xml:space="preserve"> CÓDIGO DA QUALIFICAÇÃO DO SÓCIO</t>
  </si>
  <si>
    <t>DATA DE ENTRADA SOCIEDADE</t>
  </si>
  <si>
    <t xml:space="preserve"> DATA DE ENTRADA NA SOCIEDADE</t>
  </si>
  <si>
    <t xml:space="preserve"> CÓDIGO PAÍS DO SÓCIO ESTRANGEIRO</t>
  </si>
  <si>
    <t>REPRESENTANTE LEGAL</t>
  </si>
  <si>
    <t xml:space="preserve"> NÚMERO DO CPF DO REPRESENTANTE LEGAL</t>
  </si>
  <si>
    <t>NOME DO REPRESENTANTE</t>
  </si>
  <si>
    <t xml:space="preserve"> NOME DO REPRESENTANTE LEGAL</t>
  </si>
  <si>
    <t>QUALIFICAÇÃO DO REPRESENTANTE LEGAL</t>
  </si>
  <si>
    <t xml:space="preserve"> CÓDIGO DA QUALIFICAÇÃO DO REPRESENTANTE LEGAL</t>
  </si>
  <si>
    <t>FAIXA ETÁRIA</t>
  </si>
  <si>
    <t xml:space="preserve"> CÓDIGO CORRESPONDENTE À FAIXA ETÁRIA DO SÓCIO</t>
  </si>
  <si>
    <t>CÓDIGO</t>
  </si>
  <si>
    <t xml:space="preserve"> CÓDIGO DO PAÍS</t>
  </si>
  <si>
    <t>DESCRIÇÃO</t>
  </si>
  <si>
    <t xml:space="preserve"> NOME DO PAÍS</t>
  </si>
  <si>
    <t xml:space="preserve"> CÓDIGO DO MUNICÍPIO</t>
  </si>
  <si>
    <t xml:space="preserve"> NOME DO MUNICÍPIO</t>
  </si>
  <si>
    <t xml:space="preserve"> NOME DA QUALIFICAÇÃO DO SÓCIO</t>
  </si>
  <si>
    <t xml:space="preserve"> NOME DA NATUREZA JURÍDICA</t>
  </si>
  <si>
    <t xml:space="preserve"> CÓDIGO DA ATIVIDADE ECONÔMICA</t>
  </si>
  <si>
    <t xml:space="preserve"> NOME DA ATIVIDADE ECONÔMICA</t>
  </si>
  <si>
    <t xml:space="preserve"> O ENTE FEDERATIVO RESPONSÁVEL É PREENCHIDO PARA OS CASOS DE ÓRGÃOS E ENTIDADES DO GRUPO DE NATUREZA JURÍDICA 1XXX. PARA AS DEMAIS NATUREZAS,  ESTE ATRIBUTO FICA EM BRANCO.</t>
  </si>
  <si>
    <t>|</t>
  </si>
  <si>
    <r>
      <t>1.</t>
    </r>
    <r>
      <rPr>
        <sz val="12"/>
        <color rgb="FFCCCCCC"/>
        <rFont val="Menlo"/>
        <family val="2"/>
      </rPr>
      <t xml:space="preserve"> Formato do arquivo O formato do arquivo deve ter o padrão de carga automática em Bancos de Dados Relacionais (RDBMS – Relational Database Management Systems); usar ponto e vírgula (;) como separador de atributos;</t>
    </r>
  </si>
  <si>
    <r>
      <t>2.</t>
    </r>
    <r>
      <rPr>
        <sz val="12"/>
        <color rgb="FFCCCCCC"/>
        <rFont val="Menlo"/>
        <family val="2"/>
      </rPr>
      <t xml:space="preserve"> O campo 169 (CNPJ/CPF DO SÓCIO) e 271 (CNPJ/CPF DO REPRESENTANTE) do layout de sócios devem ser descaracterizados conforme a regra abaixo: Ocultação de informações pessoais sigilosas como no caso do CPF descaracterizado por meio da ocultação dos três primeiros dígitos e dos dois dígitos verificadores 2018).</t>
    </r>
  </si>
  <si>
    <r>
      <t>4.</t>
    </r>
    <r>
      <rPr>
        <sz val="12"/>
        <color rgb="FFCCCCCC"/>
        <rFont val="Menlo"/>
        <family val="2"/>
      </rPr>
      <t xml:space="preserve"> Campo Faixa Etária Baseada na data de nascimento do CPF de cada sócio campo "Faixa Etária" conforme a regra abaixo: 
- 1 para os intervalos entre 0 a 12 anos; 
- 2 para os intervalos entre 13 a 20 anos; 
- 3 para os intervalos entre 21 a 30 anos; 
- 4 para os intervalos entre 31 a 40 anos; 
- 5 para os intervalos entre 41 a 50 anos; 
- 6 para os intervalos entre 51 a 60 anos; 
- 7 para os intervalos entre 61 a 70 anos; 
- 8 para os intervalos entre 71 a 80 anos; 
- 9 para maiores de 80 anos. 
- 0 para não se aplica.</t>
    </r>
  </si>
  <si>
    <t/>
  </si>
  <si>
    <t>NATURALEZA JURÍDICA</t>
  </si>
  <si>
    <t>CÓDIGO DE LA NATURALEZA JURÍDICA</t>
  </si>
  <si>
    <t>CUALIFICACIÓN DEL RESPONSABLE</t>
  </si>
  <si>
    <t>CUALIFICACIÓN DE LA PERSONA RESPONSABLE DE LA EMPRESA</t>
  </si>
  <si>
    <t>CAPITAL SOCIAL DE LA EMPRESA</t>
  </si>
  <si>
    <t>00 – NO INFORMADO</t>
  </si>
  <si>
    <t>01 - MICRO EMPRESA</t>
  </si>
  <si>
    <t>03 - PEQUEÑA EMPRESA</t>
  </si>
  <si>
    <t>05 - DEMASIADO</t>
  </si>
  <si>
    <t>ENTIDAD FEDERATIVA RESPONSABLE</t>
  </si>
  <si>
    <t>LA ENTIDAD FEDERATIVA RESPONSABLE SE RELLENA PARA LOS CASOS DE ORGANISMOS Y ENTIDADES DEL GRUPO JURÍDICO 1XXX. PARA OTRAS NATURALEZAS, ESTE ATRIBUTO ESTÁ EN BLANCO.</t>
  </si>
  <si>
    <t>ESTABLECIMIENTOS</t>
  </si>
  <si>
    <t>NÚMERO DE BASE DE REGISTRO DEL CNPJ (PRIMEROS OCHO DÍGITOS DEL CNPJ).</t>
  </si>
  <si>
    <t>ORDEN DEL CNPJ</t>
  </si>
  <si>
    <t>NÚMERO DE ESTABLECIMIENTO DE LA INSCRIPCIÓN EN EL CNPJ (DEL NOVENO AL DUODÉCIMO DÍGITO DEL CNPJ).</t>
  </si>
  <si>
    <t>DÍGITO DE CONTROL DEL NÚMERO DE REGISTRO DEL CNPJ (DOS ÚLTIMOS DÍGITOS DEL CNPJ).</t>
  </si>
  <si>
    <t>1 – MATRIZ</t>
  </si>
  <si>
    <t>NOMBRE COMERCIAL</t>
  </si>
  <si>
    <t>CORRESPONDE AL NOMBRE COMERCIAL</t>
  </si>
  <si>
    <t>2 – ACTIVO</t>
  </si>
  <si>
    <t>3 – SUSPENDIDO</t>
  </si>
  <si>
    <t>4 – NO APTO</t>
  </si>
  <si>
    <t>NOMBRE DE LA CIUDAD EN EL EXTRANJERO</t>
  </si>
  <si>
    <t>CÓDIGO DE PAÍS</t>
  </si>
  <si>
    <t>FECHA DE INICIO DE LA ACTIVIDAD</t>
  </si>
  <si>
    <t>CNAE FISCAL SECUNDARIO</t>
  </si>
  <si>
    <t>CÓDIGO DE LA(S) ACTIVIDAD(ES) ECONÓMICA(S) SECUNDARIA(S) DEL ESTABLECIMIENTO</t>
  </si>
  <si>
    <t>TIPO DE CALLE</t>
  </si>
  <si>
    <t>DESCRIPCIÓN DEL TIPO DE PATIO</t>
  </si>
  <si>
    <t>NÚMERO DONDE SE UBICA EL ESTABLECIMIENTO. CUANDO NO SE COMPLETE EL NÚMERO, APARECERÁ 'S/N'.</t>
  </si>
  <si>
    <t>COMPLEMENTO A LA UBICACIÓN DIRECCIÓN DEL ESTABLECIMIENTO</t>
  </si>
  <si>
    <t>VECINDARIO</t>
  </si>
  <si>
    <t>BARRIO DONDE SE UBICA EL ESTABLECIMIENTO.</t>
  </si>
  <si>
    <t>Código postal</t>
  </si>
  <si>
    <t>CÓDIGO POSTAL REFERIDO A LA CALLE EN LA QUE SE ENCUENTRA EL ESTABLECIMIENTO</t>
  </si>
  <si>
    <t>ACRÓNIMO DE LA UNIDAD FEDERATIVA EN LA QUE SE UBICA EL ESTABLECIMIENTO</t>
  </si>
  <si>
    <t>MUNICIPIO</t>
  </si>
  <si>
    <t>CÓDIGO DE LA MUNICIPALIDAD DE JURISDICCIÓN DONDE SE UBICA EL ESTABLECIMIENTO</t>
  </si>
  <si>
    <t>CONTIENE DDD 1</t>
  </si>
  <si>
    <t>TELÉFONO 1</t>
  </si>
  <si>
    <t>CONTIENE EL NÚMERO DE TELÉFONO 1</t>
  </si>
  <si>
    <t>CONTIENE DDD 2</t>
  </si>
  <si>
    <t>TELÉFONO 2</t>
  </si>
  <si>
    <t>CONTIENE EL NÚMERO DE TELÉFONO 2</t>
  </si>
  <si>
    <t>CONTIENE EL CÓDIGO DE ÁREA DE FAX</t>
  </si>
  <si>
    <t>CONTIENE EL NÚMERO DE FAX</t>
  </si>
  <si>
    <t>CORREO ELECTRÓNICO</t>
  </si>
  <si>
    <t>CONTIENE EL CORREO ELECTRÓNICO DEL CONTRIBUYENTE</t>
  </si>
  <si>
    <t>SITUACIÓN ESPECIAL</t>
  </si>
  <si>
    <t>SITUACIÓN ESPECIAL DE LA EMPRESA</t>
  </si>
  <si>
    <t>FECHA DE LA SITUACIÓN ESPECIAL</t>
  </si>
  <si>
    <t>FECHA EN LA QUE LA EMPRESA ENTRÓ EN SITUACIÓN ESPECIAL</t>
  </si>
  <si>
    <t>DATOS SIMPLES</t>
  </si>
  <si>
    <t>Descripción</t>
  </si>
  <si>
    <t>S - SÍ</t>
  </si>
  <si>
    <t>N - NO</t>
  </si>
  <si>
    <t>EN BLANCO – OTROS</t>
  </si>
  <si>
    <t>FECHA DE OPCIÓN PARA SIMPLES</t>
  </si>
  <si>
    <t>FECHA DE EXCLUSIÓN DE SIMPLES</t>
  </si>
  <si>
    <t>EN BLANCO - OTROS</t>
  </si>
  <si>
    <t>FECHA DE OPCIÓN PARA EL MEI</t>
  </si>
  <si>
    <t>FECHA DE EXCLUSIÓN DE MEI</t>
  </si>
  <si>
    <t>SOCIOS</t>
  </si>
  <si>
    <t>NÚMERO BASE DE INSCRIPCIÓN EN EL CNPJ (REGISTRO NACIONAL DE PERSONAS JURÍDICAS).</t>
  </si>
  <si>
    <t>1 – PERSONA JURÍDICA</t>
  </si>
  <si>
    <t>2 – INDIVIDUAL</t>
  </si>
  <si>
    <t>3 – EXTRANJERO</t>
  </si>
  <si>
    <t>NOMBRE DEL SOCIO (EN EL CASO DE UNA PERSONA FÍSICA) O RAZÓN SOCIAL (EN EL CASO DE UNA PERSONA JURÍDICA)</t>
  </si>
  <si>
    <t>NOMBRE DEL SOCIO INDIVIDUAL O LA RAZÓN SOCIAL Y/O RAZÓN SOCIAL DE LA PERSONA JURÍDICA Y/O NOMBRE DEL SOCIO/RAZÓN SOCIAL DEL SOCIO EXTRANJERO</t>
  </si>
  <si>
    <t>CNPJ/CPF DEL SOCIO</t>
  </si>
  <si>
    <t>CPF O CNPJ DEL SOCIO (EL SOCIO EXTRANJERO NO TIENE ESTA INFORMACIÓN).</t>
  </si>
  <si>
    <t>CALIFICACIÓN DE LOS MIEMBROS</t>
  </si>
  <si>
    <t>CÓDIGO DE CALIFICACIÓN DE MIEMBRO</t>
  </si>
  <si>
    <t>FECHA DE ENTRADA DE LA SOCIEDAD</t>
  </si>
  <si>
    <t>FECHA DE ENTRADA EN LA EMPRESA</t>
  </si>
  <si>
    <t>CÓDIGO DE PAÍS DEL SOCIO EXTRANJERO</t>
  </si>
  <si>
    <t>NÚMERO DE CPF DEL REPRESENTANTE LEGAL</t>
  </si>
  <si>
    <t>NOMBRE DEL REPRESENTANTE</t>
  </si>
  <si>
    <t>NOMBRE DEL REPRESENTANTE LEGAL</t>
  </si>
  <si>
    <t>CALIFICACIÓN DEL REPRESENTANTE LEGAL</t>
  </si>
  <si>
    <t>CÓDIGO DE CALIFICACIÓN DEL REPRESENTANTE LEGAL</t>
  </si>
  <si>
    <t>GRUPO DE EDAD</t>
  </si>
  <si>
    <t>CÓDIGO CORRESPONDIENTE AL GRUPO DE EDAD DEL MIEMBRO</t>
  </si>
  <si>
    <t>Se generará un archivo para cada tabla de dominio que se enumera a continuación:</t>
  </si>
  <si>
    <t>DESCRIPCIÓN</t>
  </si>
  <si>
    <t>NOMBRE DEL PAÍS</t>
  </si>
  <si>
    <t>MUNICIPIOS</t>
  </si>
  <si>
    <t>CÓDIGO DE MUNICIPIO</t>
  </si>
  <si>
    <t>NOMBRE DEL MUNICIPIO</t>
  </si>
  <si>
    <t>NOMBRE DE LA CALIFICACIÓN DEL MIEMBRO</t>
  </si>
  <si>
    <t>NOMBRE DE LA NATURALEZA JURÍDICA</t>
  </si>
  <si>
    <t>CÓDIGO DE ACTIVIDAD ECONÓMICA</t>
  </si>
  <si>
    <t>NOMBRE DE LA ACTIVIDAD ECONÓMICA</t>
  </si>
  <si>
    <t>RAZÓN SOCIAL / NOMBRE DE LA EMPRESA</t>
  </si>
  <si>
    <t>CNPJ - Registro Nacional de Personas Jurídicas</t>
  </si>
  <si>
    <t>NÚMERO BASE DEL REGISTRO EN EL CNPJ (PRIMEROS OCHO DÍGITOS DEL CNPJ).</t>
  </si>
  <si>
    <t>NOMBRE EMPRESARIAL DE LA PERSONA JURÍDICA</t>
  </si>
  <si>
    <t>2 – FILIAL (RAMA)</t>
  </si>
  <si>
    <t>IDENTIFICADOR PRINCIPAL(MATRIZ)/FILIAL (RAMA)</t>
  </si>
  <si>
    <t>ESTADO DE REGISTRO
CÓDIGO DE ESTADO DE REGISTRO</t>
  </si>
  <si>
    <t>01 – NULO</t>
  </si>
  <si>
    <t>FECHA DEL ESTADO DE REGISTRO (SITUACIÓN CATASTRAL)</t>
  </si>
  <si>
    <t>MOTIVO DEL ESTADO DE REGISTRO (SITUACIÓN CATASTRAL)</t>
  </si>
  <si>
    <t>FECHA DEL EVENTO DE ESTADO DE REGISTRO (SITUACIÓN CATASTRAL)</t>
  </si>
  <si>
    <t>CÓDIGO DE MOTIVO DEL ESTADO DE REGISTRO (SITUACIÓN CATASTRAL)</t>
  </si>
  <si>
    <t>CÓDIGO DE LA ACTIVIDAD ECONÓMICA PRINCIPAL DEL ESTABLECIMIENTO</t>
  </si>
  <si>
    <t xml:space="preserve">CNAE FISCAL PRINCIPAL </t>
  </si>
  <si>
    <t xml:space="preserve">CALLE </t>
  </si>
  <si>
    <t>NOMBRE DEL LUGAR DONDE SE UBICA EL ESTABLECIMIENTO.</t>
  </si>
  <si>
    <t>OPCIÓN PARA SIMPLES:
INDICADOR DE LA EXISTENCIA DE LA OPCIÓN POR LOS SIMPLES.</t>
  </si>
  <si>
    <t>OPCIÓN PARA MEI
INDICADOR DE LA EXISTENCIA DE LA OPCIÓN POR EL MEI</t>
  </si>
  <si>
    <t xml:space="preserve"> En Brasil MEI significa "Microempreendedor Individual" y es una forma de formalización para pequeños emprendedores y profesionales autónomos</t>
  </si>
  <si>
    <t>O Simples Nacional es un régimen fiscal simplificado creado por la Ley Complementaria 123 de 2006.</t>
  </si>
  <si>
    <t>El objetivo inicial era consolidar en una sola guía (DAS - Documento de Arrecadação do Simples)</t>
  </si>
  <si>
    <t>De este modo se pagan la mayoría de los impuestos municipales  estatales y federales  reduciendo la burocracia</t>
  </si>
  <si>
    <t xml:space="preserve"> simplificación administrativa</t>
  </si>
  <si>
    <t xml:space="preserve"> contribución previsional incluida en la facturación</t>
  </si>
  <si>
    <t xml:space="preserve"> beneficios para licitaciones y exportaciones</t>
  </si>
  <si>
    <t xml:space="preserve"> posibilidad de pagar menor carga tributaria.</t>
  </si>
  <si>
    <t>Tributos unificados en una sola guía (DAS):</t>
  </si>
  <si>
    <t>Estos son algunos de los beneficios del Simples Nacional que lo hacen muy atractivo para muchas microempresas o empresas de pequeño porte.</t>
  </si>
  <si>
    <t>https://numericbrasil.com.br/es/simples-nacional-como-funciona-e-porque-nao-e-tao-simples-assim/</t>
  </si>
  <si>
    <t>IDENTIFICADOR DE MIEMBROS
CÓDIGO DE IDENTIFICACIÓN DE MIEMBRO</t>
  </si>
  <si>
    <r>
      <rPr>
        <b/>
        <sz val="12"/>
        <color theme="1"/>
        <rFont val="Aptos Narrow"/>
        <scheme val="minor"/>
      </rPr>
      <t xml:space="preserve">1. Formato de archivo: </t>
    </r>
    <r>
      <rPr>
        <sz val="12"/>
        <color theme="1"/>
        <rFont val="Aptos Narrow"/>
        <family val="2"/>
        <scheme val="minor"/>
      </rPr>
      <t>El formato de archivo debe tener el patrón de carga automática en los Sistemas de Gestión de Bases de Datos Relacionales (RDBMS); use punto y coma (;) como separador de atributos,</t>
    </r>
  </si>
  <si>
    <r>
      <rPr>
        <b/>
        <sz val="12"/>
        <color theme="1"/>
        <rFont val="Aptos Narrow"/>
        <scheme val="minor"/>
      </rPr>
      <t>2. Los campos 169 (CNPJ/CPF DEL SOCIO) y 271 (CNPJ/CPF DEL REPRESENTANTE) de la disposición de los socios deben estar mal caracterizados de acuerdo con la siguiente regla</t>
    </r>
    <r>
      <rPr>
        <sz val="12"/>
        <color theme="1"/>
        <rFont val="Aptos Narrow"/>
        <family val="2"/>
        <scheme val="minor"/>
      </rPr>
      <t>: Ocultamiento de información personal sensible como en el caso del CPF descaracterizado al ocultar los tres primeros dígitos y los dos dígitos de control 2018).</t>
    </r>
  </si>
  <si>
    <r>
      <t>5.</t>
    </r>
    <r>
      <rPr>
        <sz val="12"/>
        <color rgb="FFCCCCCC"/>
        <rFont val="Menlo"/>
        <family val="2"/>
      </rPr>
      <t xml:space="preserve"> O Campo CNAE FISCAL SECUNDÁRIA, no Layout Estabelecimentos: Deve ser preenchido com cada ocorrência sendo separada por vírgula várias ocorrências.</t>
    </r>
  </si>
  <si>
    <t>5. El CAMPO CNAE Fiscal Secundario, en la Disposición de Establecimientos: Se debe cumplimentar estando cada incidencia separada por una coma varias incidencias.</t>
  </si>
  <si>
    <r>
      <rPr>
        <b/>
        <sz val="12"/>
        <color theme="1"/>
        <rFont val="Aptos Narrow"/>
        <scheme val="minor"/>
      </rPr>
      <t>5. El CAMPO CNAE Fiscal Secundario, en la Disposición de Establecimientos:</t>
    </r>
    <r>
      <rPr>
        <sz val="12"/>
        <color theme="1"/>
        <rFont val="Aptos Narrow"/>
        <family val="2"/>
        <scheme val="minor"/>
      </rPr>
      <t xml:space="preserve"> Se debe cumplimentar estando cada incidencia separada por una coma varias incidencias.</t>
    </r>
  </si>
  <si>
    <r>
      <rPr>
        <b/>
        <sz val="12"/>
        <color theme="1"/>
        <rFont val="Aptos Narrow"/>
        <scheme val="minor"/>
      </rPr>
      <t xml:space="preserve">4. Campo de grupo de edad: 
</t>
    </r>
    <r>
      <rPr>
        <sz val="12"/>
        <color theme="1"/>
        <rFont val="Aptos Narrow"/>
        <scheme val="minor"/>
      </rPr>
      <t xml:space="preserve">Basado en la fecha de nacimiento del CPF de cada miembro, campo "Grupo de edad", de acuerdo con la siguiente regla: </t>
    </r>
    <r>
      <rPr>
        <sz val="12"/>
        <color theme="1"/>
        <rFont val="Aptos Narrow"/>
        <family val="2"/>
        <scheme val="minor"/>
      </rPr>
      <t xml:space="preserve">
- 1 para los intervalos comprendidos entre 0 y 12 años; 
- 2 para los intervalos comprendidos entre 13 y 20 años; 
- 3 para los intervalos entre los 21 y los 30 años; 
- 4 para los intervalos entre los 31 y los 40 años; 
- 5 para los intervalos entre 41 y 50 años; 
- 6 para los rangos entre 51 y 60 años; 
- 7 para los intervalos entre los 61 y los 70 años; 
- 8 para los intervalos entre 71 y 80 años; 
- 9 para personas mayores de 80 años. 
- 0 para no se aplica.</t>
    </r>
  </si>
  <si>
    <r>
      <t>3.</t>
    </r>
    <r>
      <rPr>
        <sz val="12"/>
        <color rgb="FFCCCCCC"/>
        <rFont val="Menlo"/>
        <family val="2"/>
      </rPr>
      <t xml:space="preserve"> Campo Ente Federativo Responsável – EFR, no Layout Principal (Dados Cadastrais): Deve ser preenchido para os casos de Órgãos e Entidades do grupo de Natureza Jurídica 1XX. Para as demais naturezas Exemplos de texto que deverão aparecer no arquivo final: UNIÃO; DISTRITO FEDERAL; BAHIA; para municípios BELO HORIZONTE – MG;</t>
    </r>
  </si>
  <si>
    <r>
      <rPr>
        <b/>
        <sz val="12"/>
        <color theme="1"/>
        <rFont val="Aptos Narrow"/>
        <scheme val="minor"/>
      </rPr>
      <t>3. Entidad Federativa Responsable – campo EFR, en el Layout Principal (Datos de Registro)</t>
    </r>
    <r>
      <rPr>
        <sz val="12"/>
        <color theme="1"/>
        <rFont val="Aptos Narrow"/>
        <scheme val="minor"/>
      </rPr>
      <t>: Se debe cumplimentar para los casos de Organismos y Entidades de la Naturaleza Jurídica grupo 1XX. Para las demás naturalezas Ejemplos de textos que deben aparecer en el archivo final: UNIÓN; DISTRITO FEDERAL; BAHÍA; para los municipios BELO HORIZONTE – MG;</t>
    </r>
  </si>
  <si>
    <t>PAÍS</t>
  </si>
  <si>
    <t>Activo</t>
  </si>
  <si>
    <t>El negocio está regularizado y no hay asuntos pendientes.</t>
  </si>
  <si>
    <t>Suspendido</t>
  </si>
  <si>
    <t>Impropio</t>
  </si>
  <si>
    <t>Descargado</t>
  </si>
  <si>
    <t>La empresa cuyo registro en el CNPJ fue cancelado es la que realizó esta solicitud para que se conceda de oficio o ante el órgano competente. La reactivación se puede llevar a cabo si se comprueba que el negocio está funcionando.</t>
  </si>
  <si>
    <t>Nulo</t>
  </si>
  <si>
    <t>El CNPJ tiene algún problema  como que la sede o sucursal está domiciliada en el exterior  ha incumplido obligaciones  hay inconsistencia en los datos o indicios de fraude. Es necesario investigar y prestar atención.</t>
  </si>
  <si>
    <t>Se incluyen en esta clasificación las empresas que no presentan estados financieros y declaraciones durante dos años consecutivos. Algunos ejemplos de estos documentos son: libros contables digitales, declaración de créditos y débitos fiscales,  declaración simplificada de personas jurídicas, etc. El establecimiento no apto también podrá sufrir otras sanciones tales como: ser inhabilitado para participar en licitaciones o recibir estímulos económicos y fiscales y ser incluido en el Registro de Información de Créditos Incumplidos del Sector Público Federal (Cadin).</t>
  </si>
  <si>
    <t>08 – BAIXADA (DESCARGADO)</t>
  </si>
  <si>
    <t>Las empresas o sus sucursales que presenten características dudosas se clasifican como de registro nulo. Podría tratarse de un caso de duplicado de registro municipal o estatal  de exención de la obligación de tener este número o del descubrimiento de actuaciones ilícitas durante el trámite de registro.</t>
  </si>
  <si>
    <t>https://www.serasaexperian.com.br/conteudos/estudos-e-pesquisas/situacao-cadastral-empresarial-o-que-e-e-por-que-se-preocupar/</t>
  </si>
  <si>
    <t>MOTIVO DEL ESTADO DE REGISTRO: Si la entidad jurídica no se encuentra en estado de registro ACTIVO  este campo contendrá el motivo del estado de registro actual.</t>
  </si>
  <si>
    <t>En Brasil, la naturaleza jurídica de una empresa se refiere a su forma legal,  es decir  cómo se organiza y opera bajo la ley. Existen diferentes tipos de empresas,  como la Sociedad Limitada (Ltda) y la Sociedad Anónima (S.A.),  que tienen características legales y responsabilidades específicas.</t>
  </si>
  <si>
    <t>REQUISITOS DE MEMBRESÍA (QUALIFICAÇÕES DE SÓCIOS)</t>
  </si>
  <si>
    <t>En el contexto de una empresa en Brasil, la calificación de socios, también conocida como Lista de Socios y Administradores (QSA), se refiere a la identificación y caracterización de todos los socios, sean personas físicas o jurídicas. Esta información es crucial para fines legales y de gestión empresarial.</t>
  </si>
  <si>
    <t>Cnaes.zip</t>
  </si>
  <si>
    <t>Empresas1.zip</t>
  </si>
  <si>
    <t>Empresas4.zip</t>
  </si>
  <si>
    <t>Empresas6.zip</t>
  </si>
  <si>
    <t>Empresas2.zip</t>
  </si>
  <si>
    <t>Empresas7.zip</t>
  </si>
  <si>
    <t>Empresas5.zip</t>
  </si>
  <si>
    <t>Empresas3.zip</t>
  </si>
  <si>
    <t>Empresas9.zip</t>
  </si>
  <si>
    <t>Empresas8.zip</t>
  </si>
  <si>
    <t>Empresas0.zip</t>
  </si>
  <si>
    <t>Estabelecimentos2.zip</t>
  </si>
  <si>
    <t>Estabelecimentos1.zip</t>
  </si>
  <si>
    <t>Estabelecimentos3.zip</t>
  </si>
  <si>
    <t>Motivos.zip</t>
  </si>
  <si>
    <t>Municipios.zip</t>
  </si>
  <si>
    <t>Naturezas.zip</t>
  </si>
  <si>
    <t>Paises.zip</t>
  </si>
  <si>
    <t>Qualificacoes.zip</t>
  </si>
  <si>
    <t>Estabelecimentos4.zip</t>
  </si>
  <si>
    <t>Estabelecimentos5.zip</t>
  </si>
  <si>
    <t>Socios1.zip</t>
  </si>
  <si>
    <t>Socios2.zip</t>
  </si>
  <si>
    <t>Estabelecimentos6.zip</t>
  </si>
  <si>
    <t>Socios3.zip</t>
  </si>
  <si>
    <t>Socios4.zip</t>
  </si>
  <si>
    <t>Socios5.zip</t>
  </si>
  <si>
    <t>Socios6.zip</t>
  </si>
  <si>
    <t>Socios8.zip</t>
  </si>
  <si>
    <t>Socios0.zip</t>
  </si>
  <si>
    <t>Socios9.zip</t>
  </si>
  <si>
    <t>Socios7.zip</t>
  </si>
  <si>
    <t>Simples.zip</t>
  </si>
  <si>
    <t>Estabelecimentos9.zip</t>
  </si>
  <si>
    <t>Estabelecimentos7.zip</t>
  </si>
  <si>
    <t>Estabelecimentos8.zip</t>
  </si>
  <si>
    <t>Estabelecimentos0.zip</t>
  </si>
  <si>
    <t>Diff time</t>
  </si>
  <si>
    <t>Start hour</t>
  </si>
  <si>
    <t>End Hour</t>
  </si>
  <si>
    <t>File</t>
  </si>
  <si>
    <t xml:space="preserve"> (73.6 KB/s)</t>
  </si>
  <si>
    <t xml:space="preserve"> (185 KB/s)</t>
  </si>
  <si>
    <t xml:space="preserve"> (212 KB/s)</t>
  </si>
  <si>
    <t xml:space="preserve"> (206 KB/s)</t>
  </si>
  <si>
    <t xml:space="preserve"> (169 KB/s)</t>
  </si>
  <si>
    <t xml:space="preserve"> (186 KB/s)</t>
  </si>
  <si>
    <t xml:space="preserve"> (179 KB/s)</t>
  </si>
  <si>
    <t xml:space="preserve"> (155 KB/s)</t>
  </si>
  <si>
    <t xml:space="preserve"> (192 KB/s)</t>
  </si>
  <si>
    <t xml:space="preserve"> (189 KB/s)</t>
  </si>
  <si>
    <t xml:space="preserve"> (195 KB/s)</t>
  </si>
  <si>
    <t xml:space="preserve"> (194 KB/s)</t>
  </si>
  <si>
    <t xml:space="preserve"> (184 KB/s)</t>
  </si>
  <si>
    <t xml:space="preserve"> (178 KB/s)</t>
  </si>
  <si>
    <t xml:space="preserve"> (188 KB/s)</t>
  </si>
  <si>
    <t xml:space="preserve"> (326 KB/s)</t>
  </si>
  <si>
    <t xml:space="preserve"> (604 KB/s)</t>
  </si>
  <si>
    <t xml:space="preserve"> (161 KB/s)</t>
  </si>
  <si>
    <t xml:space="preserve"> (559 KB/s)</t>
  </si>
  <si>
    <t xml:space="preserve"> (357 KB/s)</t>
  </si>
  <si>
    <t xml:space="preserve"> (285 KB/s)</t>
  </si>
  <si>
    <t xml:space="preserve"> (607 KB/s)</t>
  </si>
  <si>
    <t xml:space="preserve"> (606 KB/s)</t>
  </si>
  <si>
    <t xml:space="preserve"> (226 KB/s)</t>
  </si>
  <si>
    <t xml:space="preserve"> (175 KB/s)</t>
  </si>
  <si>
    <t xml:space="preserve"> (187 KB/s)</t>
  </si>
  <si>
    <t xml:space="preserve"> (183 KB/s)</t>
  </si>
  <si>
    <t xml:space="preserve"> (147 KB/s)</t>
  </si>
  <si>
    <t xml:space="preserve"> (113 KB/s)</t>
  </si>
  <si>
    <t xml:space="preserve"> (540 MB/s)</t>
  </si>
  <si>
    <t xml:space="preserve"> (92.5 MB/s)</t>
  </si>
  <si>
    <t xml:space="preserve"> (161 MB/s)</t>
  </si>
  <si>
    <t xml:space="preserve"> (654 MB/s)</t>
  </si>
  <si>
    <t xml:space="preserve"> (234 MB/s)</t>
  </si>
  <si>
    <t>Average download speed</t>
  </si>
  <si>
    <t>Downloaded bytes</t>
  </si>
  <si>
    <t>Downloaded KB</t>
  </si>
  <si>
    <t>Effective bandwidth achieved during the download: 
Size (KB) / Time consumed (S)</t>
  </si>
  <si>
    <t>Tardó más Estabelecimentos8.zip que Empresas0.zip a pesar de que el primero es más pequeño</t>
  </si>
  <si>
    <t>Start time</t>
  </si>
  <si>
    <t>End time</t>
  </si>
  <si>
    <t>Diff Time</t>
  </si>
  <si>
    <t>wget</t>
  </si>
  <si>
    <t>Manual</t>
  </si>
  <si>
    <t>Analysis withou Estabelecimientos8</t>
  </si>
  <si>
    <t>Promedio de tiempo</t>
  </si>
  <si>
    <t>Suma de tiempo</t>
  </si>
  <si>
    <t>CÓDIGO DE TAMAÑO DE LA EMPRESA</t>
  </si>
  <si>
    <t>Tabla</t>
  </si>
  <si>
    <t>Cantidad de registros</t>
  </si>
  <si>
    <t>Cantidad variables</t>
  </si>
  <si>
    <t>Particiones</t>
  </si>
  <si>
    <t>Tamaño de muestra</t>
  </si>
  <si>
    <t>Cnaes</t>
  </si>
  <si>
    <t>Motivos</t>
  </si>
  <si>
    <t>Municipios</t>
  </si>
  <si>
    <t>Naturezas</t>
  </si>
  <si>
    <t>Paises</t>
  </si>
  <si>
    <t xml:space="preserve">Qualificacoes </t>
  </si>
  <si>
    <t>Empresas</t>
  </si>
  <si>
    <t>Estabelecimentos</t>
  </si>
  <si>
    <t>Socios</t>
  </si>
  <si>
    <t>Simples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</si>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</sst>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F400]h:mm:ss\ AM/PM"/>
    <numFmt numFmtId="172" formatCode="0.0"/>
  </numFmts>
  <fonts count="6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rgb="FF6796E6"/>
      <name val="Menlo"/>
      <family val="2"/>
    </font>
    <font>
      <b/>
      <sz val="12"/>
      <color theme="1"/>
      <name val="Aptos Narrow"/>
      <scheme val="minor"/>
    </font>
    <font>
      <b/>
      <sz val="18"/>
      <color rgb="FF000000"/>
      <name val="Helvetica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/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169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72" fontId="0" fillId="0" borderId="0" xfId="0" applyNumberFormat="1"/>
    <xf numFmtId="2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9330-A9B3-664D-93DE-88E35ADCE496}">
  <dimension ref="B2:G124"/>
  <sheetViews>
    <sheetView workbookViewId="0">
      <selection activeCell="B102" sqref="B102"/>
    </sheetView>
  </sheetViews>
  <sheetFormatPr baseColWidth="10" defaultRowHeight="16" x14ac:dyDescent="0.2"/>
  <cols>
    <col min="3" max="3" width="10.83203125" style="2" customWidth="1"/>
    <col min="5" max="5" width="17.83203125" customWidth="1"/>
  </cols>
  <sheetData>
    <row r="2" spans="2:7" x14ac:dyDescent="0.2">
      <c r="B2" t="s">
        <v>0</v>
      </c>
      <c r="E2" t="str">
        <f>_xlfn.TRANSLATE(B2, "pt", "es")</f>
        <v>EMPRESAS</v>
      </c>
      <c r="F2" t="str">
        <f>IF(ISBLANK(C2), "", _xlfn.TRANSLATE(C2, "pt", "es"))</f>
        <v/>
      </c>
    </row>
    <row r="3" spans="2:7" x14ac:dyDescent="0.2">
      <c r="B3" t="s">
        <v>2</v>
      </c>
      <c r="C3" s="2" t="s">
        <v>14</v>
      </c>
      <c r="D3" t="s">
        <v>143</v>
      </c>
      <c r="E3" t="str">
        <f t="shared" ref="E3:E66" si="0">_xlfn.TRANSLATE(B3, "pt", "es")</f>
        <v>Campo de descripción</v>
      </c>
      <c r="F3" t="str">
        <f t="shared" ref="F3:F66" si="1">IF(ISBLANK(C3), "", _xlfn.TRANSLATE(C3, "pt", "es"))</f>
        <v>NÚMERO BASE BÁSICO DEL CNPJ DE REGISTRO EN EL CNPJ (PRIMEROS OCHO DÍGITOS DEL CNPJ).</v>
      </c>
      <c r="G3" t="s">
        <v>143</v>
      </c>
    </row>
    <row r="4" spans="2:7" x14ac:dyDescent="0.2">
      <c r="B4" t="s">
        <v>15</v>
      </c>
      <c r="C4" s="2" t="s">
        <v>16</v>
      </c>
      <c r="D4" t="s">
        <v>143</v>
      </c>
      <c r="E4" t="str">
        <f t="shared" si="0"/>
        <v>NOMBRE DE LA EMPRESA / NOMBRE DE LA EMPRESA</v>
      </c>
      <c r="F4" t="str">
        <f t="shared" si="1"/>
        <v>RAZÓN SOCIAL DE LA PERSONA JURÍDICA</v>
      </c>
      <c r="G4" t="s">
        <v>143</v>
      </c>
    </row>
    <row r="5" spans="2:7" x14ac:dyDescent="0.2">
      <c r="B5" t="s">
        <v>17</v>
      </c>
      <c r="C5" s="2" t="s">
        <v>18</v>
      </c>
      <c r="D5" t="s">
        <v>143</v>
      </c>
      <c r="E5" t="str">
        <f t="shared" si="0"/>
        <v>NATURALEZA JURÍDICA</v>
      </c>
      <c r="F5" t="str">
        <f t="shared" si="1"/>
        <v>CÓDIGO DE LA NATURALEZA JURÍDICA</v>
      </c>
      <c r="G5" t="s">
        <v>143</v>
      </c>
    </row>
    <row r="6" spans="2:7" x14ac:dyDescent="0.2">
      <c r="B6" t="s">
        <v>19</v>
      </c>
      <c r="C6" s="2" t="s">
        <v>20</v>
      </c>
      <c r="D6" t="s">
        <v>143</v>
      </c>
      <c r="E6" t="str">
        <f t="shared" si="0"/>
        <v>CUALIFICACIÓN DEL RESPONSABLE</v>
      </c>
      <c r="F6" t="str">
        <f t="shared" si="1"/>
        <v>CUALIFICACIÓN DE LA PERSONA RESPONSABLE DE LA EMPRESA</v>
      </c>
      <c r="G6" t="s">
        <v>143</v>
      </c>
    </row>
    <row r="7" spans="2:7" x14ac:dyDescent="0.2">
      <c r="B7" t="s">
        <v>21</v>
      </c>
      <c r="C7" s="2" t="s">
        <v>22</v>
      </c>
      <c r="D7" t="s">
        <v>143</v>
      </c>
      <c r="E7" t="str">
        <f t="shared" si="0"/>
        <v>CAPITAL SOCIAL DE LA EMPRESA</v>
      </c>
      <c r="F7" t="str">
        <f t="shared" si="1"/>
        <v>CAPITAL SOCIAL DE LA EMPRESA</v>
      </c>
      <c r="G7" t="s">
        <v>143</v>
      </c>
    </row>
    <row r="8" spans="2:7" x14ac:dyDescent="0.2">
      <c r="B8" t="s">
        <v>23</v>
      </c>
      <c r="C8" s="2" t="s">
        <v>24</v>
      </c>
      <c r="D8" t="s">
        <v>143</v>
      </c>
      <c r="E8" t="str">
        <f t="shared" si="0"/>
        <v>TAMAÑO DE LA EMPRESA CÓDIGO DE TAMAÑO DE LA EMPRESA:</v>
      </c>
      <c r="F8" t="str">
        <f t="shared" si="1"/>
        <v>00 – NO INFORMADO</v>
      </c>
      <c r="G8" t="s">
        <v>143</v>
      </c>
    </row>
    <row r="9" spans="2:7" x14ac:dyDescent="0.2">
      <c r="B9" t="s">
        <v>23</v>
      </c>
      <c r="C9" s="2" t="s">
        <v>25</v>
      </c>
      <c r="D9" t="s">
        <v>143</v>
      </c>
      <c r="E9" t="str">
        <f t="shared" si="0"/>
        <v>TAMAÑO DE LA EMPRESA CÓDIGO DE TAMAÑO DE LA EMPRESA:</v>
      </c>
      <c r="F9" t="str">
        <f t="shared" si="1"/>
        <v>01 - MICRO EMPRESA</v>
      </c>
      <c r="G9" t="s">
        <v>143</v>
      </c>
    </row>
    <row r="10" spans="2:7" x14ac:dyDescent="0.2">
      <c r="B10" t="s">
        <v>23</v>
      </c>
      <c r="C10" s="2" t="s">
        <v>26</v>
      </c>
      <c r="D10" t="s">
        <v>143</v>
      </c>
      <c r="E10" t="str">
        <f t="shared" si="0"/>
        <v>TAMAÑO DE LA EMPRESA CÓDIGO DE TAMAÑO DE LA EMPRESA:</v>
      </c>
      <c r="F10" t="str">
        <f t="shared" si="1"/>
        <v>03 - PEQUEÑA EMPRESA</v>
      </c>
      <c r="G10" t="s">
        <v>143</v>
      </c>
    </row>
    <row r="11" spans="2:7" x14ac:dyDescent="0.2">
      <c r="B11" t="s">
        <v>23</v>
      </c>
      <c r="C11" s="2" t="s">
        <v>27</v>
      </c>
      <c r="D11" t="s">
        <v>143</v>
      </c>
      <c r="E11" t="str">
        <f t="shared" si="0"/>
        <v>TAMAÑO DE LA EMPRESA CÓDIGO DE TAMAÑO DE LA EMPRESA:</v>
      </c>
      <c r="F11" t="str">
        <f t="shared" si="1"/>
        <v>05 - DEMASIADO</v>
      </c>
      <c r="G11" t="s">
        <v>143</v>
      </c>
    </row>
    <row r="12" spans="2:7" x14ac:dyDescent="0.2">
      <c r="B12" t="s">
        <v>28</v>
      </c>
      <c r="C12" s="2" t="s">
        <v>142</v>
      </c>
      <c r="D12" t="s">
        <v>143</v>
      </c>
      <c r="E12" t="str">
        <f t="shared" si="0"/>
        <v>ENTIDAD FEDERATIVA RESPONSABLE</v>
      </c>
      <c r="F12" t="str">
        <f t="shared" si="1"/>
        <v>LA ENTIDAD FEDERATIVA RESPONSABLE SE RELLENA PARA LOS CASOS DE ORGANISMOS Y ENTIDADES DEL GRUPO JURÍDICO 1XXX. PARA OTRAS NATURALEZAS, ESTE ATRIBUTO ESTÁ EN BLANCO.</v>
      </c>
      <c r="G12" t="s">
        <v>143</v>
      </c>
    </row>
    <row r="13" spans="2:7" x14ac:dyDescent="0.2">
      <c r="D13" t="s">
        <v>143</v>
      </c>
      <c r="E13" t="str">
        <f t="shared" si="0"/>
        <v/>
      </c>
      <c r="F13" t="str">
        <f t="shared" si="1"/>
        <v/>
      </c>
      <c r="G13" t="s">
        <v>143</v>
      </c>
    </row>
    <row r="14" spans="2:7" x14ac:dyDescent="0.2">
      <c r="D14" t="s">
        <v>143</v>
      </c>
      <c r="E14" t="str">
        <f t="shared" si="0"/>
        <v/>
      </c>
      <c r="F14" t="str">
        <f t="shared" si="1"/>
        <v/>
      </c>
      <c r="G14" t="s">
        <v>143</v>
      </c>
    </row>
    <row r="15" spans="2:7" x14ac:dyDescent="0.2">
      <c r="B15" t="s">
        <v>1</v>
      </c>
      <c r="D15" t="s">
        <v>143</v>
      </c>
      <c r="E15" t="str">
        <f t="shared" si="0"/>
        <v>ESTABLECIMIENTOS</v>
      </c>
      <c r="F15" t="str">
        <f t="shared" si="1"/>
        <v/>
      </c>
      <c r="G15" t="s">
        <v>143</v>
      </c>
    </row>
    <row r="16" spans="2:7" x14ac:dyDescent="0.2">
      <c r="B16" t="s">
        <v>2</v>
      </c>
      <c r="D16" t="s">
        <v>143</v>
      </c>
      <c r="E16" t="str">
        <f t="shared" si="0"/>
        <v>Campo de descripción</v>
      </c>
      <c r="F16" t="str">
        <f t="shared" si="1"/>
        <v/>
      </c>
      <c r="G16" t="s">
        <v>143</v>
      </c>
    </row>
    <row r="17" spans="2:7" x14ac:dyDescent="0.2">
      <c r="B17" t="s">
        <v>29</v>
      </c>
      <c r="C17" s="2" t="s">
        <v>30</v>
      </c>
      <c r="D17" t="s">
        <v>143</v>
      </c>
      <c r="E17" t="str">
        <f t="shared" si="0"/>
        <v>CNPJ BÁSICO</v>
      </c>
      <c r="F17" t="str">
        <f t="shared" si="1"/>
        <v>NÚMERO DE BASE DE REGISTRO DEL CNPJ (PRIMEROS OCHO DÍGITOS DEL CNPJ).</v>
      </c>
      <c r="G17" t="s">
        <v>143</v>
      </c>
    </row>
    <row r="18" spans="2:7" x14ac:dyDescent="0.2">
      <c r="B18" t="s">
        <v>31</v>
      </c>
      <c r="C18" s="2" t="s">
        <v>32</v>
      </c>
      <c r="D18" t="s">
        <v>143</v>
      </c>
      <c r="E18" t="str">
        <f t="shared" si="0"/>
        <v>ORDEN DEL CNPJ</v>
      </c>
      <c r="F18" t="str">
        <f t="shared" si="1"/>
        <v>NÚMERO DE ESTABLECIMIENTO DE LA INSCRIPCIÓN EN EL CNPJ (DEL NOVENO AL DUODÉCIMO DÍGITO DEL CNPJ).</v>
      </c>
      <c r="G18" t="s">
        <v>143</v>
      </c>
    </row>
    <row r="19" spans="2:7" x14ac:dyDescent="0.2">
      <c r="B19" t="s">
        <v>33</v>
      </c>
      <c r="C19" s="2" t="s">
        <v>34</v>
      </c>
      <c r="D19" t="s">
        <v>143</v>
      </c>
      <c r="E19" t="str">
        <f t="shared" si="0"/>
        <v>CNPJ DV</v>
      </c>
      <c r="F19" t="str">
        <f t="shared" si="1"/>
        <v>DÍGITO DE CONTROL DEL NÚMERO DE REGISTRO DEL CNPJ (DOS ÚLTIMOS DÍGITOS DEL CNPJ).</v>
      </c>
      <c r="G19" t="s">
        <v>143</v>
      </c>
    </row>
    <row r="20" spans="2:7" x14ac:dyDescent="0.2">
      <c r="B20" t="s">
        <v>35</v>
      </c>
      <c r="C20" s="2" t="s">
        <v>36</v>
      </c>
      <c r="D20" t="s">
        <v>143</v>
      </c>
      <c r="E20" t="str">
        <f t="shared" si="0"/>
        <v>IDENTIFICADOR PRINCIPAL/DE RAMA</v>
      </c>
      <c r="F20" t="str">
        <f t="shared" si="1"/>
        <v>CÓDIGO IDENTIFICADOR DE PADRE/SUCURSAL:</v>
      </c>
      <c r="G20" t="s">
        <v>143</v>
      </c>
    </row>
    <row r="21" spans="2:7" x14ac:dyDescent="0.2">
      <c r="B21" t="s">
        <v>35</v>
      </c>
      <c r="C21" s="2" t="s">
        <v>37</v>
      </c>
      <c r="D21" t="s">
        <v>143</v>
      </c>
      <c r="E21" t="str">
        <f t="shared" si="0"/>
        <v>IDENTIFICADOR PRINCIPAL/DE RAMA</v>
      </c>
      <c r="F21" t="str">
        <f t="shared" si="1"/>
        <v>1 – MATRIZ</v>
      </c>
      <c r="G21" t="s">
        <v>143</v>
      </c>
    </row>
    <row r="22" spans="2:7" x14ac:dyDescent="0.2">
      <c r="B22" t="s">
        <v>35</v>
      </c>
      <c r="C22" s="2" t="s">
        <v>38</v>
      </c>
      <c r="D22" t="s">
        <v>143</v>
      </c>
      <c r="E22" t="str">
        <f t="shared" si="0"/>
        <v>IDENTIFICADOR PRINCIPAL/DE RAMA</v>
      </c>
      <c r="F22" t="str">
        <f t="shared" si="1"/>
        <v>2 – RAMA</v>
      </c>
      <c r="G22" t="s">
        <v>143</v>
      </c>
    </row>
    <row r="23" spans="2:7" x14ac:dyDescent="0.2">
      <c r="B23" t="s">
        <v>39</v>
      </c>
      <c r="C23" s="2" t="s">
        <v>40</v>
      </c>
      <c r="D23" t="s">
        <v>143</v>
      </c>
      <c r="E23" t="str">
        <f t="shared" si="0"/>
        <v>NOMBRE COMERCIAL</v>
      </c>
      <c r="F23" t="str">
        <f t="shared" si="1"/>
        <v>CORRESPONDE AL NOMBRE COMERCIAL</v>
      </c>
      <c r="G23" t="s">
        <v>143</v>
      </c>
    </row>
    <row r="24" spans="2:7" x14ac:dyDescent="0.2">
      <c r="B24" t="s">
        <v>3</v>
      </c>
      <c r="D24" t="s">
        <v>143</v>
      </c>
      <c r="E24" t="str">
        <f t="shared" si="0"/>
        <v>ESTADO DE REGISTRO</v>
      </c>
      <c r="F24" t="str">
        <f t="shared" si="1"/>
        <v/>
      </c>
      <c r="G24" t="s">
        <v>143</v>
      </c>
    </row>
    <row r="25" spans="2:7" x14ac:dyDescent="0.2">
      <c r="B25" t="s">
        <v>3</v>
      </c>
      <c r="C25" s="2" t="s">
        <v>41</v>
      </c>
      <c r="D25" t="s">
        <v>143</v>
      </c>
      <c r="E25" t="str">
        <f t="shared" si="0"/>
        <v>ESTADO DE REGISTRO</v>
      </c>
      <c r="F25" t="str">
        <f t="shared" si="1"/>
        <v>CÓDIGO DE ESTADO DE REGISTRO:</v>
      </c>
      <c r="G25" t="s">
        <v>143</v>
      </c>
    </row>
    <row r="26" spans="2:7" x14ac:dyDescent="0.2">
      <c r="B26" t="s">
        <v>3</v>
      </c>
      <c r="C26" s="2" t="s">
        <v>42</v>
      </c>
      <c r="D26" t="s">
        <v>143</v>
      </c>
      <c r="E26" t="str">
        <f t="shared" si="0"/>
        <v>ESTADO DE REGISTRO</v>
      </c>
      <c r="F26" t="str">
        <f t="shared" si="1"/>
        <v>01 – NULLO</v>
      </c>
      <c r="G26" t="s">
        <v>143</v>
      </c>
    </row>
    <row r="27" spans="2:7" x14ac:dyDescent="0.2">
      <c r="B27" t="s">
        <v>3</v>
      </c>
      <c r="C27" s="2" t="s">
        <v>43</v>
      </c>
      <c r="D27" t="s">
        <v>143</v>
      </c>
      <c r="E27" t="str">
        <f t="shared" si="0"/>
        <v>ESTADO DE REGISTRO</v>
      </c>
      <c r="F27" t="str">
        <f t="shared" si="1"/>
        <v>2 – ACTIVO</v>
      </c>
      <c r="G27" t="s">
        <v>143</v>
      </c>
    </row>
    <row r="28" spans="2:7" x14ac:dyDescent="0.2">
      <c r="B28" t="s">
        <v>3</v>
      </c>
      <c r="C28" s="2" t="s">
        <v>44</v>
      </c>
      <c r="D28" t="s">
        <v>143</v>
      </c>
      <c r="E28" t="str">
        <f t="shared" si="0"/>
        <v>ESTADO DE REGISTRO</v>
      </c>
      <c r="F28" t="str">
        <f t="shared" si="1"/>
        <v>3 – SUSPENDIDO</v>
      </c>
      <c r="G28" t="s">
        <v>143</v>
      </c>
    </row>
    <row r="29" spans="2:7" x14ac:dyDescent="0.2">
      <c r="B29" t="s">
        <v>3</v>
      </c>
      <c r="C29" s="2" t="s">
        <v>45</v>
      </c>
      <c r="D29" t="s">
        <v>143</v>
      </c>
      <c r="E29" t="str">
        <f t="shared" si="0"/>
        <v>ESTADO DE REGISTRO</v>
      </c>
      <c r="F29" t="str">
        <f t="shared" si="1"/>
        <v>4 – NO APTO</v>
      </c>
      <c r="G29" t="s">
        <v>143</v>
      </c>
    </row>
    <row r="30" spans="2:7" x14ac:dyDescent="0.2">
      <c r="B30" t="s">
        <v>3</v>
      </c>
      <c r="C30" s="2" t="s">
        <v>46</v>
      </c>
      <c r="D30" t="s">
        <v>143</v>
      </c>
      <c r="E30" t="str">
        <f t="shared" si="0"/>
        <v>ESTADO DE REGISTRO</v>
      </c>
      <c r="F30" t="str">
        <f t="shared" si="1"/>
        <v>08 – BAIXADA</v>
      </c>
      <c r="G30" t="s">
        <v>143</v>
      </c>
    </row>
    <row r="31" spans="2:7" x14ac:dyDescent="0.2">
      <c r="B31" t="s">
        <v>47</v>
      </c>
      <c r="C31" s="2" t="s">
        <v>48</v>
      </c>
      <c r="D31" t="s">
        <v>143</v>
      </c>
      <c r="E31" t="str">
        <f t="shared" si="0"/>
        <v>FECHA DEL ESTADO DE REGISTRO</v>
      </c>
      <c r="F31" t="str">
        <f t="shared" si="1"/>
        <v>FECHA DEL EVENTO DE ESTADO DE REGISTRO</v>
      </c>
      <c r="G31" t="s">
        <v>143</v>
      </c>
    </row>
    <row r="32" spans="2:7" x14ac:dyDescent="0.2">
      <c r="B32" t="s">
        <v>49</v>
      </c>
      <c r="C32" s="2" t="s">
        <v>50</v>
      </c>
      <c r="D32" t="s">
        <v>143</v>
      </c>
      <c r="E32" t="str">
        <f t="shared" si="0"/>
        <v>MOTIVO DEL ESTADO DE REGISTRO</v>
      </c>
      <c r="F32" t="str">
        <f t="shared" si="1"/>
        <v>CÓDIGO DE MOTIVO DEL ESTADO DE REGISTRO</v>
      </c>
      <c r="G32" t="s">
        <v>143</v>
      </c>
    </row>
    <row r="33" spans="2:7" x14ac:dyDescent="0.2">
      <c r="B33" t="s">
        <v>51</v>
      </c>
      <c r="C33" s="2" t="s">
        <v>52</v>
      </c>
      <c r="D33" t="s">
        <v>143</v>
      </c>
      <c r="E33" t="str">
        <f t="shared" si="0"/>
        <v>NOMBRE DE LA CIUDAD EN EL EXTRANJERO</v>
      </c>
      <c r="F33" t="str">
        <f t="shared" si="1"/>
        <v>NOMBRE DE LA CIUDAD EN EL EXTRANJERO</v>
      </c>
      <c r="G33" t="s">
        <v>143</v>
      </c>
    </row>
    <row r="34" spans="2:7" x14ac:dyDescent="0.2">
      <c r="B34" t="s">
        <v>53</v>
      </c>
      <c r="C34" s="2" t="s">
        <v>54</v>
      </c>
      <c r="D34" t="s">
        <v>143</v>
      </c>
      <c r="E34" t="str">
        <f t="shared" si="0"/>
        <v>PADRES</v>
      </c>
      <c r="F34" t="str">
        <f t="shared" si="1"/>
        <v>CÓDIGO DE PAÍS</v>
      </c>
      <c r="G34" t="s">
        <v>143</v>
      </c>
    </row>
    <row r="35" spans="2:7" x14ac:dyDescent="0.2">
      <c r="B35" t="s">
        <v>55</v>
      </c>
      <c r="C35" s="2" t="s">
        <v>56</v>
      </c>
      <c r="D35" t="s">
        <v>143</v>
      </c>
      <c r="E35" t="str">
        <f t="shared" si="0"/>
        <v>FECHA DE INICIO DE LA ACTIVIDAD</v>
      </c>
      <c r="F35" t="str">
        <f t="shared" si="1"/>
        <v>FECHA DE INICIO DE LA ACTIVIDAD</v>
      </c>
      <c r="G35" t="s">
        <v>143</v>
      </c>
    </row>
    <row r="36" spans="2:7" x14ac:dyDescent="0.2">
      <c r="B36" t="s">
        <v>4</v>
      </c>
      <c r="D36" t="s">
        <v>143</v>
      </c>
      <c r="E36" t="str">
        <f t="shared" si="0"/>
        <v>CNAE CÓDIGO FISCAL PRINCIPAL DE LA ACTIVIDAD ECONÓMICA PRINCIPAL DEL ESTABLECIMIENTO</v>
      </c>
      <c r="F36" t="str">
        <f t="shared" si="1"/>
        <v/>
      </c>
      <c r="G36" t="s">
        <v>143</v>
      </c>
    </row>
    <row r="37" spans="2:7" x14ac:dyDescent="0.2">
      <c r="B37" t="s">
        <v>57</v>
      </c>
      <c r="C37" s="2" t="s">
        <v>58</v>
      </c>
      <c r="D37" t="s">
        <v>143</v>
      </c>
      <c r="E37" t="str">
        <f t="shared" si="0"/>
        <v>CNAE FISCAL SECUNDARIO</v>
      </c>
      <c r="F37" t="str">
        <f t="shared" si="1"/>
        <v>CÓDIGO DE LA(S) ACTIVIDAD(ES) ECONÓMICA(S) SECUNDARIA(S) DEL ESTABLECIMIENTO</v>
      </c>
      <c r="G37" t="s">
        <v>143</v>
      </c>
    </row>
    <row r="38" spans="2:7" x14ac:dyDescent="0.2">
      <c r="B38" t="s">
        <v>59</v>
      </c>
      <c r="C38" s="2" t="s">
        <v>60</v>
      </c>
      <c r="D38" t="s">
        <v>143</v>
      </c>
      <c r="E38" t="str">
        <f t="shared" si="0"/>
        <v>TIPO DE CALLE</v>
      </c>
      <c r="F38" t="str">
        <f t="shared" si="1"/>
        <v>DESCRIPCIÓN DEL TIPO DE PATIO</v>
      </c>
      <c r="G38" t="s">
        <v>143</v>
      </c>
    </row>
    <row r="39" spans="2:7" x14ac:dyDescent="0.2">
      <c r="B39" t="s">
        <v>5</v>
      </c>
      <c r="D39" t="s">
        <v>143</v>
      </c>
      <c r="E39" t="str">
        <f t="shared" si="0"/>
        <v>NOMBRE DE LA CALLE DEL LUGAR DONDE SE UBICA EL ESTABLECIMIENTO.</v>
      </c>
      <c r="F39" t="str">
        <f t="shared" si="1"/>
        <v/>
      </c>
      <c r="G39" t="s">
        <v>143</v>
      </c>
    </row>
    <row r="40" spans="2:7" x14ac:dyDescent="0.2">
      <c r="B40" t="s">
        <v>61</v>
      </c>
      <c r="C40" s="2" t="s">
        <v>62</v>
      </c>
      <c r="D40" t="s">
        <v>143</v>
      </c>
      <c r="E40" t="str">
        <f t="shared" si="0"/>
        <v>NÚMERO</v>
      </c>
      <c r="F40" t="str">
        <f t="shared" si="1"/>
        <v>NÚMERO DONDE SE UBICA EL ESTABLECIMIENTO. CUANDO NO SE COMPLETE EL NÚMERO, APARECERÁ 'S/N'.</v>
      </c>
      <c r="G40" t="s">
        <v>143</v>
      </c>
    </row>
    <row r="41" spans="2:7" x14ac:dyDescent="0.2">
      <c r="B41" t="s">
        <v>63</v>
      </c>
      <c r="C41" s="2" t="s">
        <v>64</v>
      </c>
      <c r="D41" t="s">
        <v>143</v>
      </c>
      <c r="E41" t="str">
        <f t="shared" si="0"/>
        <v>COMPLEMENTO</v>
      </c>
      <c r="F41" t="str">
        <f t="shared" si="1"/>
        <v>COMPLEMENTO A LA UBICACIÓN DIRECCIÓN DEL ESTABLECIMIENTO</v>
      </c>
      <c r="G41" t="s">
        <v>143</v>
      </c>
    </row>
    <row r="42" spans="2:7" x14ac:dyDescent="0.2">
      <c r="B42" t="s">
        <v>65</v>
      </c>
      <c r="C42" s="2" t="s">
        <v>66</v>
      </c>
      <c r="D42" t="s">
        <v>143</v>
      </c>
      <c r="E42" t="str">
        <f t="shared" si="0"/>
        <v>VECINDARIO</v>
      </c>
      <c r="F42" t="str">
        <f t="shared" si="1"/>
        <v>BARRIO DONDE SE UBICA EL ESTABLECIMIENTO.</v>
      </c>
      <c r="G42" t="s">
        <v>143</v>
      </c>
    </row>
    <row r="43" spans="2:7" x14ac:dyDescent="0.2">
      <c r="B43" t="s">
        <v>67</v>
      </c>
      <c r="C43" s="2" t="s">
        <v>68</v>
      </c>
      <c r="D43" t="s">
        <v>143</v>
      </c>
      <c r="E43" t="str">
        <f t="shared" si="0"/>
        <v>Código postal</v>
      </c>
      <c r="F43" t="str">
        <f t="shared" si="1"/>
        <v>CÓDIGO POSTAL REFERIDO A LA CALLE EN LA QUE SE ENCUENTRA EL ESTABLECIMIENTO</v>
      </c>
      <c r="G43" t="s">
        <v>143</v>
      </c>
    </row>
    <row r="44" spans="2:7" x14ac:dyDescent="0.2">
      <c r="B44" t="s">
        <v>69</v>
      </c>
      <c r="C44" s="2" t="s">
        <v>70</v>
      </c>
      <c r="D44" t="s">
        <v>143</v>
      </c>
      <c r="E44" t="str">
        <f t="shared" si="0"/>
        <v>UF</v>
      </c>
      <c r="F44" t="str">
        <f t="shared" si="1"/>
        <v>ACRÓNIMO DE LA UNIDAD FEDERATIVA EN LA QUE SE UBICA EL ESTABLECIMIENTO</v>
      </c>
      <c r="G44" t="s">
        <v>143</v>
      </c>
    </row>
    <row r="45" spans="2:7" x14ac:dyDescent="0.2">
      <c r="B45" t="s">
        <v>71</v>
      </c>
      <c r="C45" s="2" t="s">
        <v>72</v>
      </c>
      <c r="D45" t="s">
        <v>143</v>
      </c>
      <c r="E45" t="str">
        <f t="shared" si="0"/>
        <v>MUNICIPIO</v>
      </c>
      <c r="F45" t="str">
        <f t="shared" si="1"/>
        <v>CÓDIGO DE LA MUNICIPALIDAD DE JURISDICCIÓN DONDE SE UBICA EL ESTABLECIMIENTO</v>
      </c>
      <c r="G45" t="s">
        <v>143</v>
      </c>
    </row>
    <row r="46" spans="2:7" x14ac:dyDescent="0.2">
      <c r="B46" t="s">
        <v>73</v>
      </c>
      <c r="C46" s="2" t="s">
        <v>74</v>
      </c>
      <c r="D46" t="s">
        <v>143</v>
      </c>
      <c r="E46" t="str">
        <f t="shared" si="0"/>
        <v>DDD 1</v>
      </c>
      <c r="F46" t="str">
        <f t="shared" si="1"/>
        <v>CONTIENE DDD 1</v>
      </c>
      <c r="G46" t="s">
        <v>143</v>
      </c>
    </row>
    <row r="47" spans="2:7" x14ac:dyDescent="0.2">
      <c r="B47" t="s">
        <v>75</v>
      </c>
      <c r="C47" s="2" t="s">
        <v>76</v>
      </c>
      <c r="D47" t="s">
        <v>143</v>
      </c>
      <c r="E47" t="str">
        <f t="shared" si="0"/>
        <v>TELÉFONO 1</v>
      </c>
      <c r="F47" t="str">
        <f t="shared" si="1"/>
        <v>CONTIENE EL NÚMERO DE TELÉFONO 1</v>
      </c>
      <c r="G47" t="s">
        <v>143</v>
      </c>
    </row>
    <row r="48" spans="2:7" x14ac:dyDescent="0.2">
      <c r="B48" t="s">
        <v>77</v>
      </c>
      <c r="C48" s="2" t="s">
        <v>78</v>
      </c>
      <c r="D48" t="s">
        <v>143</v>
      </c>
      <c r="E48" t="str">
        <f t="shared" si="0"/>
        <v>DDD 2</v>
      </c>
      <c r="F48" t="str">
        <f t="shared" si="1"/>
        <v>CONTIENE DDD 2</v>
      </c>
      <c r="G48" t="s">
        <v>143</v>
      </c>
    </row>
    <row r="49" spans="2:7" x14ac:dyDescent="0.2">
      <c r="B49" t="s">
        <v>79</v>
      </c>
      <c r="C49" s="2" t="s">
        <v>80</v>
      </c>
      <c r="D49" t="s">
        <v>143</v>
      </c>
      <c r="E49" t="str">
        <f t="shared" si="0"/>
        <v>TELÉFONO 2</v>
      </c>
      <c r="F49" t="str">
        <f t="shared" si="1"/>
        <v>CONTIENE EL NÚMERO DE TELÉFONO 2</v>
      </c>
      <c r="G49" t="s">
        <v>143</v>
      </c>
    </row>
    <row r="50" spans="2:7" x14ac:dyDescent="0.2">
      <c r="B50" t="s">
        <v>81</v>
      </c>
      <c r="C50" s="2" t="s">
        <v>82</v>
      </c>
      <c r="D50" t="s">
        <v>143</v>
      </c>
      <c r="E50" t="str">
        <f t="shared" si="0"/>
        <v>DDD DO FAX</v>
      </c>
      <c r="F50" t="str">
        <f t="shared" si="1"/>
        <v>CONTIENE EL CÓDIGO DE ÁREA DE FAX</v>
      </c>
      <c r="G50" t="s">
        <v>143</v>
      </c>
    </row>
    <row r="51" spans="2:7" x14ac:dyDescent="0.2">
      <c r="B51" t="s">
        <v>83</v>
      </c>
      <c r="C51" s="2" t="s">
        <v>84</v>
      </c>
      <c r="D51" t="s">
        <v>143</v>
      </c>
      <c r="E51" t="str">
        <f t="shared" si="0"/>
        <v>FAX</v>
      </c>
      <c r="F51" t="str">
        <f t="shared" si="1"/>
        <v>CONTIENE EL NÚMERO DE FAX</v>
      </c>
      <c r="G51" t="s">
        <v>143</v>
      </c>
    </row>
    <row r="52" spans="2:7" x14ac:dyDescent="0.2">
      <c r="B52" t="s">
        <v>85</v>
      </c>
      <c r="C52" s="2" t="s">
        <v>86</v>
      </c>
      <c r="D52" t="s">
        <v>143</v>
      </c>
      <c r="E52" t="str">
        <f t="shared" si="0"/>
        <v>CORREO ELECTRÓNICO</v>
      </c>
      <c r="F52" t="str">
        <f t="shared" si="1"/>
        <v>CONTIENE EL CORREO ELECTRÓNICO DEL CONTRIBUYENTE</v>
      </c>
      <c r="G52" t="s">
        <v>143</v>
      </c>
    </row>
    <row r="53" spans="2:7" x14ac:dyDescent="0.2">
      <c r="B53" t="s">
        <v>87</v>
      </c>
      <c r="C53" s="2" t="s">
        <v>88</v>
      </c>
      <c r="D53" t="s">
        <v>143</v>
      </c>
      <c r="E53" t="str">
        <f t="shared" si="0"/>
        <v>SITUACIÓN ESPECIAL</v>
      </c>
      <c r="F53" t="str">
        <f t="shared" si="1"/>
        <v>SITUACIÓN ESPECIAL DE LA EMPRESA</v>
      </c>
      <c r="G53" t="s">
        <v>143</v>
      </c>
    </row>
    <row r="54" spans="2:7" x14ac:dyDescent="0.2">
      <c r="B54" t="s">
        <v>89</v>
      </c>
      <c r="C54" s="2" t="s">
        <v>90</v>
      </c>
      <c r="D54" t="s">
        <v>143</v>
      </c>
      <c r="E54" t="str">
        <f t="shared" si="0"/>
        <v>FECHA DE LA SITUACIÓN ESPECIAL</v>
      </c>
      <c r="F54" t="str">
        <f t="shared" si="1"/>
        <v>FECHA EN LA QUE LA EMPRESA ENTRÓ EN SITUACIÓN ESPECIAL</v>
      </c>
      <c r="G54" t="s">
        <v>143</v>
      </c>
    </row>
    <row r="55" spans="2:7" x14ac:dyDescent="0.2">
      <c r="D55" t="s">
        <v>143</v>
      </c>
      <c r="E55" t="str">
        <f t="shared" si="0"/>
        <v/>
      </c>
      <c r="F55" t="str">
        <f t="shared" si="1"/>
        <v/>
      </c>
      <c r="G55" t="s">
        <v>143</v>
      </c>
    </row>
    <row r="56" spans="2:7" x14ac:dyDescent="0.2">
      <c r="B56" t="s">
        <v>6</v>
      </c>
      <c r="D56" t="s">
        <v>143</v>
      </c>
      <c r="E56" t="str">
        <f t="shared" si="0"/>
        <v>DATOS SIMPLES</v>
      </c>
      <c r="F56" t="str">
        <f t="shared" si="1"/>
        <v/>
      </c>
      <c r="G56" t="s">
        <v>143</v>
      </c>
    </row>
    <row r="57" spans="2:7" x14ac:dyDescent="0.2">
      <c r="B57" t="s">
        <v>91</v>
      </c>
      <c r="C57" s="2" t="s">
        <v>92</v>
      </c>
      <c r="D57" t="s">
        <v>143</v>
      </c>
      <c r="E57" t="str">
        <f t="shared" si="0"/>
        <v>Campo</v>
      </c>
      <c r="F57" t="str">
        <f t="shared" si="1"/>
        <v>Descripción</v>
      </c>
      <c r="G57" t="s">
        <v>143</v>
      </c>
    </row>
    <row r="58" spans="2:7" x14ac:dyDescent="0.2">
      <c r="B58" t="s">
        <v>29</v>
      </c>
      <c r="C58" s="2" t="s">
        <v>30</v>
      </c>
      <c r="D58" t="s">
        <v>143</v>
      </c>
      <c r="E58" t="str">
        <f t="shared" si="0"/>
        <v>CNPJ BÁSICO</v>
      </c>
      <c r="F58" t="str">
        <f t="shared" si="1"/>
        <v>NÚMERO DE BASE DE REGISTRO DEL CNPJ (PRIMEROS OCHO DÍGITOS DEL CNPJ).</v>
      </c>
      <c r="G58" t="s">
        <v>143</v>
      </c>
    </row>
    <row r="59" spans="2:7" x14ac:dyDescent="0.2">
      <c r="B59" t="s">
        <v>93</v>
      </c>
      <c r="C59" s="2" t="s">
        <v>94</v>
      </c>
      <c r="D59" t="s">
        <v>143</v>
      </c>
      <c r="E59" t="str">
        <f t="shared" si="0"/>
        <v>OPCIÓN PARA SIMPLES</v>
      </c>
      <c r="F59" t="str">
        <f t="shared" si="1"/>
        <v>INDICADOR DE LA EXISTENCIA DE LA OPCIÓN POR LOS SIMPLES.</v>
      </c>
      <c r="G59" t="s">
        <v>143</v>
      </c>
    </row>
    <row r="60" spans="2:7" x14ac:dyDescent="0.2">
      <c r="B60" t="s">
        <v>93</v>
      </c>
      <c r="C60" s="2" t="s">
        <v>95</v>
      </c>
      <c r="D60" t="s">
        <v>143</v>
      </c>
      <c r="E60" t="str">
        <f t="shared" si="0"/>
        <v>OPCIÓN PARA SIMPLES</v>
      </c>
      <c r="F60" t="str">
        <f t="shared" si="1"/>
        <v>S - SÍ</v>
      </c>
      <c r="G60" t="s">
        <v>143</v>
      </c>
    </row>
    <row r="61" spans="2:7" x14ac:dyDescent="0.2">
      <c r="B61" t="s">
        <v>93</v>
      </c>
      <c r="C61" s="2" t="s">
        <v>96</v>
      </c>
      <c r="D61" t="s">
        <v>143</v>
      </c>
      <c r="E61" t="str">
        <f t="shared" si="0"/>
        <v>OPCIÓN PARA SIMPLES</v>
      </c>
      <c r="F61" t="str">
        <f t="shared" si="1"/>
        <v>N - NO</v>
      </c>
      <c r="G61" t="s">
        <v>143</v>
      </c>
    </row>
    <row r="62" spans="2:7" x14ac:dyDescent="0.2">
      <c r="B62" t="s">
        <v>93</v>
      </c>
      <c r="C62" s="2" t="s">
        <v>97</v>
      </c>
      <c r="D62" t="s">
        <v>143</v>
      </c>
      <c r="E62" t="str">
        <f t="shared" si="0"/>
        <v>OPCIÓN PARA SIMPLES</v>
      </c>
      <c r="F62" t="str">
        <f t="shared" si="1"/>
        <v>EN BLANCO – OTROS</v>
      </c>
      <c r="G62" t="s">
        <v>143</v>
      </c>
    </row>
    <row r="63" spans="2:7" x14ac:dyDescent="0.2">
      <c r="B63" t="s">
        <v>98</v>
      </c>
      <c r="C63" s="2" t="s">
        <v>99</v>
      </c>
      <c r="D63" t="s">
        <v>143</v>
      </c>
      <c r="E63" t="str">
        <f t="shared" si="0"/>
        <v>FECHA DE OPCIÓN PARA SIMPLES</v>
      </c>
      <c r="F63" t="str">
        <f t="shared" si="1"/>
        <v>FECHA DE OPCIÓN PARA SIMPLES</v>
      </c>
      <c r="G63" t="s">
        <v>143</v>
      </c>
    </row>
    <row r="64" spans="2:7" x14ac:dyDescent="0.2">
      <c r="B64" t="s">
        <v>100</v>
      </c>
      <c r="C64" s="2" t="s">
        <v>101</v>
      </c>
      <c r="D64" t="s">
        <v>143</v>
      </c>
      <c r="E64" t="str">
        <f t="shared" si="0"/>
        <v>FECHA DE EXCLUSIÓN DE SIMPLES</v>
      </c>
      <c r="F64" t="str">
        <f t="shared" si="1"/>
        <v>FECHA DE EXCLUSIÓN DE SIMPLES</v>
      </c>
      <c r="G64" t="s">
        <v>143</v>
      </c>
    </row>
    <row r="65" spans="2:7" x14ac:dyDescent="0.2">
      <c r="B65" t="s">
        <v>102</v>
      </c>
      <c r="C65" s="2" t="s">
        <v>103</v>
      </c>
      <c r="D65" t="s">
        <v>143</v>
      </c>
      <c r="E65" t="str">
        <f t="shared" si="0"/>
        <v>OPCIÓN PARA MEI</v>
      </c>
      <c r="F65" t="str">
        <f t="shared" si="1"/>
        <v>INDICADOR DE LA EXISTENCIA DE LA OPCIÓN POR EL MEI</v>
      </c>
      <c r="G65" t="s">
        <v>143</v>
      </c>
    </row>
    <row r="66" spans="2:7" x14ac:dyDescent="0.2">
      <c r="B66" t="s">
        <v>102</v>
      </c>
      <c r="C66" s="2" t="s">
        <v>95</v>
      </c>
      <c r="D66" t="s">
        <v>143</v>
      </c>
      <c r="E66" t="str">
        <f t="shared" si="0"/>
        <v>OPCIÓN PARA MEI</v>
      </c>
      <c r="F66" t="str">
        <f t="shared" si="1"/>
        <v>S - SÍ</v>
      </c>
      <c r="G66" t="s">
        <v>143</v>
      </c>
    </row>
    <row r="67" spans="2:7" x14ac:dyDescent="0.2">
      <c r="B67" t="s">
        <v>102</v>
      </c>
      <c r="C67" s="2" t="s">
        <v>96</v>
      </c>
      <c r="D67" t="s">
        <v>143</v>
      </c>
      <c r="E67" t="str">
        <f t="shared" ref="E67:E130" si="2">_xlfn.TRANSLATE(B67, "pt", "es")</f>
        <v>OPCIÓN PARA MEI</v>
      </c>
      <c r="F67" t="str">
        <f t="shared" ref="F67:F130" si="3">IF(ISBLANK(C67), "", _xlfn.TRANSLATE(C67, "pt", "es"))</f>
        <v>N - NO</v>
      </c>
      <c r="G67" t="s">
        <v>143</v>
      </c>
    </row>
    <row r="68" spans="2:7" x14ac:dyDescent="0.2">
      <c r="B68" t="s">
        <v>102</v>
      </c>
      <c r="C68" s="2" t="s">
        <v>104</v>
      </c>
      <c r="D68" t="s">
        <v>143</v>
      </c>
      <c r="E68" t="str">
        <f t="shared" si="2"/>
        <v>OPCIÓN PARA MEI</v>
      </c>
      <c r="F68" t="str">
        <f t="shared" si="3"/>
        <v>EN BLANCO - OTROS</v>
      </c>
      <c r="G68" t="s">
        <v>143</v>
      </c>
    </row>
    <row r="69" spans="2:7" x14ac:dyDescent="0.2">
      <c r="B69" t="s">
        <v>105</v>
      </c>
      <c r="C69" s="2" t="s">
        <v>106</v>
      </c>
      <c r="D69" t="s">
        <v>143</v>
      </c>
      <c r="E69" t="str">
        <f t="shared" si="2"/>
        <v>FECHA DE OPCIÓN PARA EL MEI</v>
      </c>
      <c r="F69" t="str">
        <f t="shared" si="3"/>
        <v>FECHA DE OPCIÓN PARA EL MEI</v>
      </c>
      <c r="G69" t="s">
        <v>143</v>
      </c>
    </row>
    <row r="70" spans="2:7" x14ac:dyDescent="0.2">
      <c r="B70" t="s">
        <v>107</v>
      </c>
      <c r="C70" s="2" t="s">
        <v>108</v>
      </c>
      <c r="D70" t="s">
        <v>143</v>
      </c>
      <c r="E70" t="str">
        <f t="shared" si="2"/>
        <v>FECHA DE EXCLUSIÓN DE MEI</v>
      </c>
      <c r="F70" t="str">
        <f t="shared" si="3"/>
        <v>FECHA DE EXCLUSIÓN DE MEI</v>
      </c>
      <c r="G70" t="s">
        <v>143</v>
      </c>
    </row>
    <row r="71" spans="2:7" x14ac:dyDescent="0.2">
      <c r="D71" t="s">
        <v>143</v>
      </c>
      <c r="E71" t="str">
        <f t="shared" si="2"/>
        <v/>
      </c>
      <c r="F71" t="str">
        <f t="shared" si="3"/>
        <v/>
      </c>
      <c r="G71" t="s">
        <v>143</v>
      </c>
    </row>
    <row r="72" spans="2:7" x14ac:dyDescent="0.2">
      <c r="B72" t="s">
        <v>7</v>
      </c>
      <c r="D72" t="s">
        <v>143</v>
      </c>
      <c r="E72" t="str">
        <f t="shared" si="2"/>
        <v>SOCIOS</v>
      </c>
      <c r="F72" t="str">
        <f t="shared" si="3"/>
        <v/>
      </c>
      <c r="G72" t="s">
        <v>143</v>
      </c>
    </row>
    <row r="73" spans="2:7" x14ac:dyDescent="0.2">
      <c r="B73" t="s">
        <v>91</v>
      </c>
      <c r="C73" s="2" t="s">
        <v>92</v>
      </c>
      <c r="D73" t="s">
        <v>143</v>
      </c>
      <c r="E73" t="str">
        <f t="shared" si="2"/>
        <v>Campo</v>
      </c>
      <c r="F73" t="str">
        <f t="shared" si="3"/>
        <v>Descripción</v>
      </c>
      <c r="G73" t="s">
        <v>143</v>
      </c>
    </row>
    <row r="74" spans="2:7" x14ac:dyDescent="0.2">
      <c r="B74" t="s">
        <v>29</v>
      </c>
      <c r="C74" s="2" t="s">
        <v>109</v>
      </c>
      <c r="D74" t="s">
        <v>143</v>
      </c>
      <c r="E74" t="str">
        <f t="shared" si="2"/>
        <v>CNPJ BÁSICO</v>
      </c>
      <c r="F74" t="str">
        <f t="shared" si="3"/>
        <v>NÚMERO BASE DE INSCRIPCIÓN EN EL CNPJ (REGISTRO NACIONAL DE PERSONAS JURÍDICAS).</v>
      </c>
      <c r="G74" t="s">
        <v>143</v>
      </c>
    </row>
    <row r="75" spans="2:7" x14ac:dyDescent="0.2">
      <c r="B75" t="s">
        <v>110</v>
      </c>
      <c r="C75" s="2" t="s">
        <v>111</v>
      </c>
      <c r="D75" t="s">
        <v>143</v>
      </c>
      <c r="E75" t="str">
        <f t="shared" si="2"/>
        <v>IDENTIFICADOR DE MIEMBROS</v>
      </c>
      <c r="F75" t="str">
        <f t="shared" si="3"/>
        <v>CÓDIGO DE IDENTIFICACIÓN DE MIEMBRO</v>
      </c>
      <c r="G75" t="s">
        <v>143</v>
      </c>
    </row>
    <row r="76" spans="2:7" x14ac:dyDescent="0.2">
      <c r="B76" t="s">
        <v>110</v>
      </c>
      <c r="C76" s="2" t="s">
        <v>112</v>
      </c>
      <c r="D76" t="s">
        <v>143</v>
      </c>
      <c r="E76" t="str">
        <f t="shared" si="2"/>
        <v>IDENTIFICADOR DE MIEMBROS</v>
      </c>
      <c r="F76" t="str">
        <f t="shared" si="3"/>
        <v>1 – PERSONA JURÍDICA</v>
      </c>
      <c r="G76" t="s">
        <v>143</v>
      </c>
    </row>
    <row r="77" spans="2:7" x14ac:dyDescent="0.2">
      <c r="B77" t="s">
        <v>110</v>
      </c>
      <c r="C77" s="2" t="s">
        <v>113</v>
      </c>
      <c r="D77" t="s">
        <v>143</v>
      </c>
      <c r="E77" t="str">
        <f t="shared" si="2"/>
        <v>IDENTIFICADOR DE MIEMBROS</v>
      </c>
      <c r="F77" t="str">
        <f t="shared" si="3"/>
        <v>2 – INDIVIDUAL</v>
      </c>
      <c r="G77" t="s">
        <v>143</v>
      </c>
    </row>
    <row r="78" spans="2:7" x14ac:dyDescent="0.2">
      <c r="B78" t="s">
        <v>110</v>
      </c>
      <c r="C78" s="2" t="s">
        <v>114</v>
      </c>
      <c r="D78" t="s">
        <v>143</v>
      </c>
      <c r="E78" t="str">
        <f t="shared" si="2"/>
        <v>IDENTIFICADOR DE MIEMBROS</v>
      </c>
      <c r="F78" t="str">
        <f t="shared" si="3"/>
        <v>3 – EXTRANJERO</v>
      </c>
      <c r="G78" t="s">
        <v>143</v>
      </c>
    </row>
    <row r="79" spans="2:7" x14ac:dyDescent="0.2">
      <c r="B79" t="s">
        <v>115</v>
      </c>
      <c r="C79" s="2" t="s">
        <v>116</v>
      </c>
      <c r="D79" t="s">
        <v>143</v>
      </c>
      <c r="E79" t="str">
        <f t="shared" si="2"/>
        <v>NOMBRE DEL SOCIO (EN EL CASO DE UNA PERSONA FÍSICA) O RAZÓN SOCIAL (EN EL CASO DE UNA PERSONA JURÍDICA)</v>
      </c>
      <c r="F79" t="str">
        <f t="shared" si="3"/>
        <v>NOMBRE DEL SOCIO INDIVIDUAL O LA RAZÓN SOCIAL Y/O RAZÓN SOCIAL DE LA PERSONA JURÍDICA Y/O NOMBRE DEL SOCIO/RAZÓN SOCIAL DEL SOCIO EXTRANJERO</v>
      </c>
      <c r="G79" t="s">
        <v>143</v>
      </c>
    </row>
    <row r="80" spans="2:7" x14ac:dyDescent="0.2">
      <c r="B80" t="s">
        <v>117</v>
      </c>
      <c r="C80" s="2" t="s">
        <v>118</v>
      </c>
      <c r="D80" t="s">
        <v>143</v>
      </c>
      <c r="E80" t="str">
        <f t="shared" si="2"/>
        <v>CNPJ/CPF DEL SOCIO</v>
      </c>
      <c r="F80" t="str">
        <f t="shared" si="3"/>
        <v>CPF O CNPJ DEL SOCIO (EL SOCIO EXTRANJERO NO TIENE ESTA INFORMACIÓN).</v>
      </c>
      <c r="G80" t="s">
        <v>143</v>
      </c>
    </row>
    <row r="81" spans="2:7" x14ac:dyDescent="0.2">
      <c r="B81" t="s">
        <v>119</v>
      </c>
      <c r="C81" s="2" t="s">
        <v>120</v>
      </c>
      <c r="D81" t="s">
        <v>143</v>
      </c>
      <c r="E81" t="str">
        <f t="shared" si="2"/>
        <v>CALIFICACIÓN DE LOS MIEMBROS</v>
      </c>
      <c r="F81" t="str">
        <f t="shared" si="3"/>
        <v>CÓDIGO DE CALIFICACIÓN DE MIEMBRO</v>
      </c>
      <c r="G81" t="s">
        <v>143</v>
      </c>
    </row>
    <row r="82" spans="2:7" x14ac:dyDescent="0.2">
      <c r="B82" t="s">
        <v>121</v>
      </c>
      <c r="C82" s="2" t="s">
        <v>122</v>
      </c>
      <c r="D82" t="s">
        <v>143</v>
      </c>
      <c r="E82" t="str">
        <f t="shared" si="2"/>
        <v>FECHA DE ENTRADA DE LA SOCIEDAD</v>
      </c>
      <c r="F82" t="str">
        <f t="shared" si="3"/>
        <v>FECHA DE ENTRADA EN LA EMPRESA</v>
      </c>
      <c r="G82" t="s">
        <v>143</v>
      </c>
    </row>
    <row r="83" spans="2:7" x14ac:dyDescent="0.2">
      <c r="B83" t="s">
        <v>53</v>
      </c>
      <c r="C83" s="2" t="s">
        <v>123</v>
      </c>
      <c r="D83" t="s">
        <v>143</v>
      </c>
      <c r="E83" t="str">
        <f t="shared" si="2"/>
        <v>PADRES</v>
      </c>
      <c r="F83" t="str">
        <f t="shared" si="3"/>
        <v>CÓDIGO DE PAÍS DEL SOCIO EXTRANJERO</v>
      </c>
      <c r="G83" t="s">
        <v>143</v>
      </c>
    </row>
    <row r="84" spans="2:7" x14ac:dyDescent="0.2">
      <c r="B84" t="s">
        <v>124</v>
      </c>
      <c r="C84" s="2" t="s">
        <v>125</v>
      </c>
      <c r="D84" t="s">
        <v>143</v>
      </c>
      <c r="E84" t="str">
        <f t="shared" si="2"/>
        <v>REPRESENTANTE LEGAL</v>
      </c>
      <c r="F84" t="str">
        <f t="shared" si="3"/>
        <v>NÚMERO DE CPF DEL REPRESENTANTE LEGAL</v>
      </c>
      <c r="G84" t="s">
        <v>143</v>
      </c>
    </row>
    <row r="85" spans="2:7" x14ac:dyDescent="0.2">
      <c r="B85" t="s">
        <v>126</v>
      </c>
      <c r="C85" s="2" t="s">
        <v>127</v>
      </c>
      <c r="D85" t="s">
        <v>143</v>
      </c>
      <c r="E85" t="str">
        <f t="shared" si="2"/>
        <v>NOMBRE DEL REPRESENTANTE</v>
      </c>
      <c r="F85" t="str">
        <f t="shared" si="3"/>
        <v>NOMBRE DEL REPRESENTANTE LEGAL</v>
      </c>
      <c r="G85" t="s">
        <v>143</v>
      </c>
    </row>
    <row r="86" spans="2:7" x14ac:dyDescent="0.2">
      <c r="B86" t="s">
        <v>128</v>
      </c>
      <c r="C86" s="2" t="s">
        <v>129</v>
      </c>
      <c r="D86" t="s">
        <v>143</v>
      </c>
      <c r="E86" t="str">
        <f t="shared" si="2"/>
        <v>CALIFICACIÓN DEL REPRESENTANTE LEGAL</v>
      </c>
      <c r="F86" t="str">
        <f t="shared" si="3"/>
        <v>CÓDIGO DE CALIFICACIÓN DEL REPRESENTANTE LEGAL</v>
      </c>
      <c r="G86" t="s">
        <v>143</v>
      </c>
    </row>
    <row r="87" spans="2:7" x14ac:dyDescent="0.2">
      <c r="B87" t="s">
        <v>130</v>
      </c>
      <c r="C87" s="2" t="s">
        <v>131</v>
      </c>
      <c r="D87" t="s">
        <v>143</v>
      </c>
      <c r="E87" t="str">
        <f t="shared" si="2"/>
        <v>GRUPO DE EDAD</v>
      </c>
      <c r="F87" t="str">
        <f t="shared" si="3"/>
        <v>CÓDIGO CORRESPONDIENTE AL GRUPO DE EDAD DEL MIEMBRO</v>
      </c>
      <c r="G87" t="s">
        <v>143</v>
      </c>
    </row>
    <row r="88" spans="2:7" x14ac:dyDescent="0.2">
      <c r="D88" t="s">
        <v>143</v>
      </c>
      <c r="E88" t="str">
        <f t="shared" si="2"/>
        <v/>
      </c>
      <c r="F88" t="str">
        <f t="shared" si="3"/>
        <v/>
      </c>
      <c r="G88" t="s">
        <v>143</v>
      </c>
    </row>
    <row r="89" spans="2:7" x14ac:dyDescent="0.2">
      <c r="B89" t="s">
        <v>8</v>
      </c>
      <c r="D89" t="s">
        <v>143</v>
      </c>
      <c r="E89" t="str">
        <f t="shared" si="2"/>
        <v>Se generará un archivo para cada tabla de dominio que se enumera a continuación:</v>
      </c>
      <c r="F89" t="str">
        <f t="shared" si="3"/>
        <v/>
      </c>
      <c r="G89" t="s">
        <v>143</v>
      </c>
    </row>
    <row r="90" spans="2:7" x14ac:dyDescent="0.2">
      <c r="D90" t="s">
        <v>143</v>
      </c>
      <c r="E90" t="str">
        <f t="shared" si="2"/>
        <v/>
      </c>
      <c r="F90" t="str">
        <f t="shared" si="3"/>
        <v/>
      </c>
      <c r="G90" t="s">
        <v>143</v>
      </c>
    </row>
    <row r="91" spans="2:7" x14ac:dyDescent="0.2">
      <c r="B91" t="s">
        <v>9</v>
      </c>
      <c r="D91" t="s">
        <v>143</v>
      </c>
      <c r="E91" t="str">
        <f t="shared" si="2"/>
        <v>PAÍSES</v>
      </c>
      <c r="F91" t="str">
        <f t="shared" si="3"/>
        <v/>
      </c>
      <c r="G91" t="s">
        <v>143</v>
      </c>
    </row>
    <row r="92" spans="2:7" x14ac:dyDescent="0.2">
      <c r="B92" t="s">
        <v>91</v>
      </c>
      <c r="C92" s="2" t="s">
        <v>92</v>
      </c>
      <c r="D92" t="s">
        <v>143</v>
      </c>
      <c r="E92" t="str">
        <f t="shared" si="2"/>
        <v>Campo</v>
      </c>
      <c r="F92" t="str">
        <f t="shared" si="3"/>
        <v>Descripción</v>
      </c>
      <c r="G92" t="s">
        <v>143</v>
      </c>
    </row>
    <row r="93" spans="2:7" x14ac:dyDescent="0.2">
      <c r="B93" t="s">
        <v>132</v>
      </c>
      <c r="C93" s="2" t="s">
        <v>133</v>
      </c>
      <c r="D93" t="s">
        <v>143</v>
      </c>
      <c r="E93" t="str">
        <f t="shared" si="2"/>
        <v>CÓDIGO</v>
      </c>
      <c r="F93" t="str">
        <f t="shared" si="3"/>
        <v>CÓDIGO DE PAÍS</v>
      </c>
      <c r="G93" t="s">
        <v>143</v>
      </c>
    </row>
    <row r="94" spans="2:7" x14ac:dyDescent="0.2">
      <c r="B94" t="s">
        <v>134</v>
      </c>
      <c r="C94" s="2" t="s">
        <v>135</v>
      </c>
      <c r="D94" t="s">
        <v>143</v>
      </c>
      <c r="E94" t="str">
        <f t="shared" si="2"/>
        <v>DESCRIPCIÓN</v>
      </c>
      <c r="F94" t="str">
        <f t="shared" si="3"/>
        <v>NOMBRE DEL PAÍS</v>
      </c>
      <c r="G94" t="s">
        <v>143</v>
      </c>
    </row>
    <row r="95" spans="2:7" x14ac:dyDescent="0.2">
      <c r="D95" t="s">
        <v>143</v>
      </c>
      <c r="E95" t="str">
        <f t="shared" si="2"/>
        <v/>
      </c>
      <c r="F95" t="str">
        <f t="shared" si="3"/>
        <v/>
      </c>
      <c r="G95" t="s">
        <v>143</v>
      </c>
    </row>
    <row r="96" spans="2:7" x14ac:dyDescent="0.2">
      <c r="B96" t="s">
        <v>10</v>
      </c>
      <c r="D96" t="s">
        <v>143</v>
      </c>
      <c r="E96" t="str">
        <f t="shared" si="2"/>
        <v>MUNICIPIOS</v>
      </c>
      <c r="F96" t="str">
        <f t="shared" si="3"/>
        <v/>
      </c>
      <c r="G96" t="s">
        <v>143</v>
      </c>
    </row>
    <row r="97" spans="2:7" x14ac:dyDescent="0.2">
      <c r="B97" t="s">
        <v>91</v>
      </c>
      <c r="C97" s="2" t="s">
        <v>92</v>
      </c>
      <c r="D97" t="s">
        <v>143</v>
      </c>
      <c r="E97" t="str">
        <f t="shared" si="2"/>
        <v>Campo</v>
      </c>
      <c r="F97" t="str">
        <f t="shared" si="3"/>
        <v>Descripción</v>
      </c>
      <c r="G97" t="s">
        <v>143</v>
      </c>
    </row>
    <row r="98" spans="2:7" x14ac:dyDescent="0.2">
      <c r="B98" t="s">
        <v>132</v>
      </c>
      <c r="C98" s="2" t="s">
        <v>136</v>
      </c>
      <c r="D98" t="s">
        <v>143</v>
      </c>
      <c r="E98" t="str">
        <f t="shared" si="2"/>
        <v>CÓDIGO</v>
      </c>
      <c r="F98" t="str">
        <f t="shared" si="3"/>
        <v>CÓDIGO DE MUNICIPIO</v>
      </c>
      <c r="G98" t="s">
        <v>143</v>
      </c>
    </row>
    <row r="99" spans="2:7" x14ac:dyDescent="0.2">
      <c r="B99" t="s">
        <v>134</v>
      </c>
      <c r="C99" s="2" t="s">
        <v>137</v>
      </c>
      <c r="D99" t="s">
        <v>143</v>
      </c>
      <c r="E99" t="str">
        <f t="shared" si="2"/>
        <v>DESCRIPCIÓN</v>
      </c>
      <c r="F99" t="str">
        <f t="shared" si="3"/>
        <v>NOMBRE DEL MUNICIPIO</v>
      </c>
      <c r="G99" t="s">
        <v>143</v>
      </c>
    </row>
    <row r="100" spans="2:7" x14ac:dyDescent="0.2">
      <c r="D100" t="s">
        <v>143</v>
      </c>
      <c r="E100" t="str">
        <f t="shared" si="2"/>
        <v/>
      </c>
      <c r="F100" t="str">
        <f t="shared" si="3"/>
        <v/>
      </c>
      <c r="G100" t="s">
        <v>143</v>
      </c>
    </row>
    <row r="101" spans="2:7" x14ac:dyDescent="0.2">
      <c r="D101" t="s">
        <v>143</v>
      </c>
      <c r="E101" t="str">
        <f t="shared" si="2"/>
        <v/>
      </c>
      <c r="F101" t="str">
        <f t="shared" si="3"/>
        <v/>
      </c>
      <c r="G101" t="s">
        <v>143</v>
      </c>
    </row>
    <row r="102" spans="2:7" x14ac:dyDescent="0.2">
      <c r="B102" t="s">
        <v>11</v>
      </c>
      <c r="D102" t="s">
        <v>143</v>
      </c>
      <c r="E102" t="str">
        <f t="shared" si="2"/>
        <v>REQUISITOS DE MEMBRESÍA</v>
      </c>
      <c r="F102" t="str">
        <f t="shared" si="3"/>
        <v/>
      </c>
      <c r="G102" t="s">
        <v>143</v>
      </c>
    </row>
    <row r="103" spans="2:7" x14ac:dyDescent="0.2">
      <c r="B103" t="s">
        <v>91</v>
      </c>
      <c r="C103" s="2" t="s">
        <v>92</v>
      </c>
      <c r="D103" t="s">
        <v>143</v>
      </c>
      <c r="E103" t="str">
        <f t="shared" si="2"/>
        <v>Campo</v>
      </c>
      <c r="F103" t="str">
        <f t="shared" si="3"/>
        <v>Descripción</v>
      </c>
      <c r="G103" t="s">
        <v>143</v>
      </c>
    </row>
    <row r="104" spans="2:7" x14ac:dyDescent="0.2">
      <c r="B104" t="s">
        <v>132</v>
      </c>
      <c r="C104" s="2" t="s">
        <v>120</v>
      </c>
      <c r="D104" t="s">
        <v>143</v>
      </c>
      <c r="E104" t="str">
        <f t="shared" si="2"/>
        <v>CÓDIGO</v>
      </c>
      <c r="F104" t="str">
        <f t="shared" si="3"/>
        <v>CÓDIGO DE CALIFICACIÓN DE MIEMBRO</v>
      </c>
      <c r="G104" t="s">
        <v>143</v>
      </c>
    </row>
    <row r="105" spans="2:7" x14ac:dyDescent="0.2">
      <c r="B105" t="s">
        <v>134</v>
      </c>
      <c r="C105" s="2" t="s">
        <v>138</v>
      </c>
      <c r="D105" t="s">
        <v>143</v>
      </c>
      <c r="E105" t="str">
        <f t="shared" si="2"/>
        <v>DESCRIPCIÓN</v>
      </c>
      <c r="F105" t="str">
        <f t="shared" si="3"/>
        <v>NOMBRE DE LA CALIFICACIÓN DEL MIEMBRO</v>
      </c>
      <c r="G105" t="s">
        <v>143</v>
      </c>
    </row>
    <row r="106" spans="2:7" x14ac:dyDescent="0.2">
      <c r="D106" t="s">
        <v>143</v>
      </c>
      <c r="E106" t="str">
        <f t="shared" si="2"/>
        <v/>
      </c>
      <c r="F106" t="str">
        <f t="shared" si="3"/>
        <v/>
      </c>
      <c r="G106" t="s">
        <v>143</v>
      </c>
    </row>
    <row r="107" spans="2:7" x14ac:dyDescent="0.2">
      <c r="D107" t="s">
        <v>143</v>
      </c>
      <c r="E107" t="str">
        <f t="shared" si="2"/>
        <v/>
      </c>
      <c r="F107" t="str">
        <f t="shared" si="3"/>
        <v/>
      </c>
      <c r="G107" t="s">
        <v>143</v>
      </c>
    </row>
    <row r="108" spans="2:7" x14ac:dyDescent="0.2">
      <c r="B108" t="s">
        <v>12</v>
      </c>
      <c r="D108" t="s">
        <v>143</v>
      </c>
      <c r="E108" t="str">
        <f t="shared" si="2"/>
        <v>NATURALEZA JURÍDICA</v>
      </c>
      <c r="F108" t="str">
        <f t="shared" si="3"/>
        <v/>
      </c>
      <c r="G108" t="s">
        <v>143</v>
      </c>
    </row>
    <row r="109" spans="2:7" x14ac:dyDescent="0.2">
      <c r="B109" t="s">
        <v>91</v>
      </c>
      <c r="C109" s="2" t="s">
        <v>92</v>
      </c>
      <c r="D109" t="s">
        <v>143</v>
      </c>
      <c r="E109" t="str">
        <f t="shared" si="2"/>
        <v>Campo</v>
      </c>
      <c r="F109" t="str">
        <f t="shared" si="3"/>
        <v>Descripción</v>
      </c>
      <c r="G109" t="s">
        <v>143</v>
      </c>
    </row>
    <row r="110" spans="2:7" x14ac:dyDescent="0.2">
      <c r="B110" t="s">
        <v>132</v>
      </c>
      <c r="C110" s="2" t="s">
        <v>18</v>
      </c>
      <c r="D110" t="s">
        <v>143</v>
      </c>
      <c r="E110" t="str">
        <f t="shared" si="2"/>
        <v>CÓDIGO</v>
      </c>
      <c r="F110" t="str">
        <f t="shared" si="3"/>
        <v>CÓDIGO DE LA NATURALEZA JURÍDICA</v>
      </c>
      <c r="G110" t="s">
        <v>143</v>
      </c>
    </row>
    <row r="111" spans="2:7" x14ac:dyDescent="0.2">
      <c r="B111" t="s">
        <v>134</v>
      </c>
      <c r="C111" s="2" t="s">
        <v>139</v>
      </c>
      <c r="D111" t="s">
        <v>143</v>
      </c>
      <c r="E111" t="str">
        <f t="shared" si="2"/>
        <v>DESCRIPCIÓN</v>
      </c>
      <c r="F111" t="str">
        <f t="shared" si="3"/>
        <v>NOMBRE DE LA NATURALEZA JURÍDICA</v>
      </c>
      <c r="G111" t="s">
        <v>143</v>
      </c>
    </row>
    <row r="112" spans="2:7" x14ac:dyDescent="0.2">
      <c r="D112" t="s">
        <v>143</v>
      </c>
      <c r="E112" t="str">
        <f t="shared" si="2"/>
        <v/>
      </c>
      <c r="F112" t="str">
        <f t="shared" si="3"/>
        <v/>
      </c>
      <c r="G112" t="s">
        <v>143</v>
      </c>
    </row>
    <row r="113" spans="2:7" x14ac:dyDescent="0.2">
      <c r="B113" t="s">
        <v>13</v>
      </c>
      <c r="D113" t="s">
        <v>143</v>
      </c>
      <c r="E113" t="str">
        <f t="shared" si="2"/>
        <v>CNAEs</v>
      </c>
      <c r="F113" t="str">
        <f t="shared" si="3"/>
        <v/>
      </c>
      <c r="G113" t="s">
        <v>143</v>
      </c>
    </row>
    <row r="114" spans="2:7" x14ac:dyDescent="0.2">
      <c r="B114" t="s">
        <v>91</v>
      </c>
      <c r="C114" s="2" t="s">
        <v>92</v>
      </c>
      <c r="D114" t="s">
        <v>143</v>
      </c>
      <c r="E114" t="str">
        <f t="shared" si="2"/>
        <v>Campo</v>
      </c>
      <c r="F114" t="str">
        <f t="shared" si="3"/>
        <v>Descripción</v>
      </c>
      <c r="G114" t="s">
        <v>143</v>
      </c>
    </row>
    <row r="115" spans="2:7" x14ac:dyDescent="0.2">
      <c r="B115" t="s">
        <v>132</v>
      </c>
      <c r="C115" s="2" t="s">
        <v>140</v>
      </c>
      <c r="D115" t="s">
        <v>143</v>
      </c>
      <c r="E115" t="str">
        <f t="shared" si="2"/>
        <v>CÓDIGO</v>
      </c>
      <c r="F115" t="str">
        <f t="shared" si="3"/>
        <v>CÓDIGO DE ACTIVIDAD ECONÓMICA</v>
      </c>
      <c r="G115" t="s">
        <v>143</v>
      </c>
    </row>
    <row r="116" spans="2:7" x14ac:dyDescent="0.2">
      <c r="B116" t="s">
        <v>134</v>
      </c>
      <c r="C116" s="2" t="s">
        <v>141</v>
      </c>
      <c r="D116" t="s">
        <v>143</v>
      </c>
      <c r="E116" t="str">
        <f t="shared" si="2"/>
        <v>DESCRIPCIÓN</v>
      </c>
      <c r="F116" t="str">
        <f t="shared" si="3"/>
        <v>NOMBRE DE LA ACTIVIDAD ECONÓMICA</v>
      </c>
      <c r="G116" t="s">
        <v>143</v>
      </c>
    </row>
    <row r="117" spans="2:7" x14ac:dyDescent="0.2">
      <c r="D117" t="s">
        <v>143</v>
      </c>
      <c r="E117" t="str">
        <f t="shared" si="2"/>
        <v/>
      </c>
      <c r="F117" t="str">
        <f t="shared" si="3"/>
        <v/>
      </c>
      <c r="G117" t="s">
        <v>143</v>
      </c>
    </row>
    <row r="118" spans="2:7" x14ac:dyDescent="0.2">
      <c r="B118" s="3" t="s">
        <v>144</v>
      </c>
      <c r="D118" t="s">
        <v>143</v>
      </c>
      <c r="E118" t="str">
        <f t="shared" si="2"/>
        <v>1. Formato de archivo El formato de archivo debe tener el patrón de carga automática en los Sistemas de Gestión de Bases de Datos Relacionales (RDBMS); use punto y coma (;) como separador de atributos,</v>
      </c>
      <c r="F118" t="str">
        <f t="shared" si="3"/>
        <v/>
      </c>
      <c r="G118" t="s">
        <v>143</v>
      </c>
    </row>
    <row r="119" spans="2:7" x14ac:dyDescent="0.2">
      <c r="B119" s="3" t="s">
        <v>145</v>
      </c>
      <c r="D119" t="s">
        <v>143</v>
      </c>
      <c r="E119" t="str">
        <f t="shared" si="2"/>
        <v>2. Los campos 169 (CNPJ/CPF DEL SOCIO) y 271 (CNPJ/CPF DEL REPRESENTANTE) de la disposición de los socios deben estar mal caracterizados de acuerdo con la siguiente regla: Ocultamiento de información personal sensible como en el caso del CPF descaracterizado al ocultar los tres primeros dígitos y los dos dígitos de control 2018).</v>
      </c>
      <c r="F119" t="str">
        <f t="shared" si="3"/>
        <v/>
      </c>
      <c r="G119" t="s">
        <v>143</v>
      </c>
    </row>
    <row r="120" spans="2:7" x14ac:dyDescent="0.2">
      <c r="B120" s="3" t="s">
        <v>277</v>
      </c>
      <c r="D120" t="s">
        <v>143</v>
      </c>
      <c r="E120" t="str">
        <f t="shared" si="2"/>
        <v>3. Entidad Federativa Responsable – campo EFR, en el Layout Principal (Datos de Registro): Se debe cumplimentar para los casos de Organismos y Entidades de la Naturaleza Jurídica grupo 1XX. Para las demás naturalezas Ejemplos de textos que deben aparecer en el archivo final: UNIÓN; DISTRITO FEDERAL; BAHÍA; para los municipios BELO HORIZONTE – MG;</v>
      </c>
      <c r="F120" t="str">
        <f t="shared" si="3"/>
        <v/>
      </c>
      <c r="G120" t="s">
        <v>143</v>
      </c>
    </row>
    <row r="121" spans="2:7" ht="194" customHeight="1" x14ac:dyDescent="0.2">
      <c r="B121" s="4" t="s">
        <v>146</v>
      </c>
      <c r="D121" t="s">
        <v>143</v>
      </c>
      <c r="E121" s="1" t="str">
        <f>_xlfn.TRANSLATE(B121, "pt", "es")</f>
        <v>4. Campo de grupo de edad: Basado en la fecha de nacimiento del CPF de cada miembro, campo "Grupo de edad", de acuerdo con la siguiente regla: 
- 1 para los intervalos comprendidos entre 0 y 12 años; 
- 2 para los intervalos comprendidos entre 13 y 20 años; 
- 3 para los intervalos entre los 21 y los 30 años; 
- 4 para los intervalos entre los 31 y los 40 años; 
- 5 para los intervalos entre 41 y 50 años; 
- 6 para los rangos entre 51 y 60 años; 
- 7 para los intervalos entre los 61 y los 70 años; 
- 8 para los intervalos entre 71 y 80 años; 
- 9 para personas mayores de 80 años. 
- 0 para no se aplica.</v>
      </c>
      <c r="F121" t="str">
        <f t="shared" si="3"/>
        <v/>
      </c>
      <c r="G121" t="s">
        <v>143</v>
      </c>
    </row>
    <row r="122" spans="2:7" x14ac:dyDescent="0.2">
      <c r="B122" s="3" t="s">
        <v>273</v>
      </c>
      <c r="D122" t="s">
        <v>143</v>
      </c>
      <c r="E122" t="str">
        <f t="shared" si="2"/>
        <v>5. El CAMPO CNAE Fiscal Secundario, en la Disposición de Establecimientos: Se debe cumplimentar estando cada incidencia separada por una coma varias incidencias.</v>
      </c>
      <c r="F122" t="str">
        <f t="shared" si="3"/>
        <v/>
      </c>
      <c r="G122" t="s">
        <v>143</v>
      </c>
    </row>
    <row r="124" spans="2:7" x14ac:dyDescent="0.2">
      <c r="E124" t="s">
        <v>274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C4E-6C57-DA4D-8B09-9BBB001F0812}">
  <dimension ref="A1:G115"/>
  <sheetViews>
    <sheetView tabSelected="1" workbookViewId="0"/>
  </sheetViews>
  <sheetFormatPr baseColWidth="10" defaultRowHeight="16" x14ac:dyDescent="0.2"/>
  <cols>
    <col min="1" max="1" width="32.1640625" style="24" customWidth="1"/>
    <col min="2" max="2" width="59" style="7" customWidth="1"/>
    <col min="3" max="3" width="139" style="8" bestFit="1" customWidth="1"/>
  </cols>
  <sheetData>
    <row r="1" spans="1:3" ht="23" x14ac:dyDescent="0.25">
      <c r="B1" s="18" t="s">
        <v>242</v>
      </c>
    </row>
    <row r="2" spans="1:3" ht="17" thickBot="1" x14ac:dyDescent="0.25"/>
    <row r="3" spans="1:3" ht="17" customHeight="1" x14ac:dyDescent="0.2">
      <c r="B3" s="16" t="s">
        <v>0</v>
      </c>
      <c r="C3" s="17"/>
    </row>
    <row r="4" spans="1:3" ht="17" x14ac:dyDescent="0.2">
      <c r="B4" s="14" t="s">
        <v>91</v>
      </c>
      <c r="C4" s="15" t="s">
        <v>201</v>
      </c>
    </row>
    <row r="5" spans="1:3" ht="17" x14ac:dyDescent="0.2">
      <c r="A5" s="24" t="s">
        <v>29</v>
      </c>
      <c r="B5" s="9" t="s">
        <v>29</v>
      </c>
      <c r="C5" s="10" t="s">
        <v>243</v>
      </c>
    </row>
    <row r="6" spans="1:3" ht="17" x14ac:dyDescent="0.2">
      <c r="A6" s="24" t="s">
        <v>15</v>
      </c>
      <c r="B6" s="9" t="s">
        <v>241</v>
      </c>
      <c r="C6" s="10" t="s">
        <v>244</v>
      </c>
    </row>
    <row r="7" spans="1:3" ht="17" x14ac:dyDescent="0.2">
      <c r="A7" s="24" t="s">
        <v>17</v>
      </c>
      <c r="B7" s="9" t="s">
        <v>148</v>
      </c>
      <c r="C7" s="10" t="s">
        <v>149</v>
      </c>
    </row>
    <row r="8" spans="1:3" ht="17" x14ac:dyDescent="0.2">
      <c r="A8" s="24" t="s">
        <v>19</v>
      </c>
      <c r="B8" s="9" t="s">
        <v>150</v>
      </c>
      <c r="C8" s="10" t="s">
        <v>151</v>
      </c>
    </row>
    <row r="9" spans="1:3" ht="17" x14ac:dyDescent="0.2">
      <c r="A9" s="24" t="s">
        <v>21</v>
      </c>
      <c r="B9" s="9" t="s">
        <v>152</v>
      </c>
      <c r="C9" s="10" t="s">
        <v>152</v>
      </c>
    </row>
    <row r="10" spans="1:3" x14ac:dyDescent="0.2">
      <c r="A10" s="24" t="s">
        <v>23</v>
      </c>
      <c r="B10" s="19" t="s">
        <v>384</v>
      </c>
      <c r="C10" s="10" t="s">
        <v>153</v>
      </c>
    </row>
    <row r="11" spans="1:3" x14ac:dyDescent="0.2">
      <c r="A11" s="24" t="s">
        <v>23</v>
      </c>
      <c r="B11" s="20"/>
      <c r="C11" s="10" t="s">
        <v>154</v>
      </c>
    </row>
    <row r="12" spans="1:3" x14ac:dyDescent="0.2">
      <c r="A12" s="24" t="s">
        <v>23</v>
      </c>
      <c r="B12" s="20"/>
      <c r="C12" s="10" t="s">
        <v>155</v>
      </c>
    </row>
    <row r="13" spans="1:3" x14ac:dyDescent="0.2">
      <c r="A13" s="24" t="s">
        <v>23</v>
      </c>
      <c r="B13" s="21"/>
      <c r="C13" s="10" t="s">
        <v>156</v>
      </c>
    </row>
    <row r="14" spans="1:3" ht="34" customHeight="1" thickBot="1" x14ac:dyDescent="0.25">
      <c r="A14" s="24" t="s">
        <v>28</v>
      </c>
      <c r="B14" s="11" t="s">
        <v>157</v>
      </c>
      <c r="C14" s="12" t="s">
        <v>158</v>
      </c>
    </row>
    <row r="15" spans="1:3" ht="18" thickBot="1" x14ac:dyDescent="0.25">
      <c r="B15" s="7" t="s">
        <v>147</v>
      </c>
      <c r="C15" s="8" t="s">
        <v>147</v>
      </c>
    </row>
    <row r="16" spans="1:3" ht="17" customHeight="1" x14ac:dyDescent="0.2">
      <c r="B16" s="16" t="s">
        <v>159</v>
      </c>
      <c r="C16" s="17"/>
    </row>
    <row r="17" spans="1:6" ht="17" x14ac:dyDescent="0.2">
      <c r="B17" s="14" t="s">
        <v>91</v>
      </c>
      <c r="C17" s="15" t="s">
        <v>201</v>
      </c>
    </row>
    <row r="18" spans="1:6" ht="17" x14ac:dyDescent="0.2">
      <c r="A18" s="24" t="s">
        <v>29</v>
      </c>
      <c r="B18" s="9" t="s">
        <v>29</v>
      </c>
      <c r="C18" s="10" t="s">
        <v>160</v>
      </c>
    </row>
    <row r="19" spans="1:6" ht="17" x14ac:dyDescent="0.2">
      <c r="A19" s="24" t="s">
        <v>31</v>
      </c>
      <c r="B19" s="9" t="s">
        <v>161</v>
      </c>
      <c r="C19" s="10" t="s">
        <v>162</v>
      </c>
    </row>
    <row r="20" spans="1:6" ht="17" x14ac:dyDescent="0.2">
      <c r="A20" s="24" t="s">
        <v>33</v>
      </c>
      <c r="B20" s="9" t="s">
        <v>33</v>
      </c>
      <c r="C20" s="10" t="s">
        <v>163</v>
      </c>
    </row>
    <row r="21" spans="1:6" x14ac:dyDescent="0.2">
      <c r="A21" s="25" t="s">
        <v>35</v>
      </c>
      <c r="B21" s="20" t="s">
        <v>246</v>
      </c>
      <c r="C21" s="10" t="s">
        <v>164</v>
      </c>
    </row>
    <row r="22" spans="1:6" x14ac:dyDescent="0.2">
      <c r="A22" s="25"/>
      <c r="B22" s="21"/>
      <c r="C22" s="10" t="s">
        <v>245</v>
      </c>
    </row>
    <row r="23" spans="1:6" ht="17" x14ac:dyDescent="0.2">
      <c r="A23" s="24" t="s">
        <v>39</v>
      </c>
      <c r="B23" s="9" t="s">
        <v>165</v>
      </c>
      <c r="C23" s="10" t="s">
        <v>166</v>
      </c>
      <c r="E23" t="s">
        <v>291</v>
      </c>
    </row>
    <row r="24" spans="1:6" x14ac:dyDescent="0.2">
      <c r="A24" s="25" t="s">
        <v>3</v>
      </c>
      <c r="B24" s="19" t="s">
        <v>247</v>
      </c>
      <c r="C24" s="10" t="s">
        <v>248</v>
      </c>
      <c r="E24" t="s">
        <v>286</v>
      </c>
      <c r="F24" t="s">
        <v>290</v>
      </c>
    </row>
    <row r="25" spans="1:6" x14ac:dyDescent="0.2">
      <c r="A25" s="25"/>
      <c r="B25" s="20"/>
      <c r="C25" s="10" t="s">
        <v>167</v>
      </c>
      <c r="E25" t="s">
        <v>280</v>
      </c>
      <c r="F25" t="s">
        <v>281</v>
      </c>
    </row>
    <row r="26" spans="1:6" x14ac:dyDescent="0.2">
      <c r="A26" s="25"/>
      <c r="B26" s="20"/>
      <c r="C26" s="10" t="s">
        <v>168</v>
      </c>
      <c r="E26" t="s">
        <v>282</v>
      </c>
      <c r="F26" t="s">
        <v>287</v>
      </c>
    </row>
    <row r="27" spans="1:6" x14ac:dyDescent="0.2">
      <c r="A27" s="25"/>
      <c r="B27" s="20"/>
      <c r="C27" s="10" t="s">
        <v>169</v>
      </c>
      <c r="E27" t="s">
        <v>283</v>
      </c>
      <c r="F27" t="s">
        <v>288</v>
      </c>
    </row>
    <row r="28" spans="1:6" x14ac:dyDescent="0.2">
      <c r="A28" s="25"/>
      <c r="B28" s="21"/>
      <c r="C28" s="10" t="s">
        <v>289</v>
      </c>
      <c r="E28" t="s">
        <v>284</v>
      </c>
      <c r="F28" t="s">
        <v>285</v>
      </c>
    </row>
    <row r="29" spans="1:6" ht="17" x14ac:dyDescent="0.2">
      <c r="A29" s="24" t="s">
        <v>47</v>
      </c>
      <c r="B29" s="9" t="s">
        <v>249</v>
      </c>
      <c r="C29" s="10" t="s">
        <v>251</v>
      </c>
    </row>
    <row r="30" spans="1:6" ht="17" x14ac:dyDescent="0.2">
      <c r="A30" s="24" t="s">
        <v>49</v>
      </c>
      <c r="B30" s="9" t="s">
        <v>250</v>
      </c>
      <c r="C30" s="10" t="s">
        <v>252</v>
      </c>
      <c r="E30" t="s">
        <v>292</v>
      </c>
    </row>
    <row r="31" spans="1:6" ht="17" x14ac:dyDescent="0.2">
      <c r="A31" s="24" t="s">
        <v>51</v>
      </c>
      <c r="B31" s="9" t="s">
        <v>170</v>
      </c>
      <c r="C31" s="10" t="s">
        <v>170</v>
      </c>
    </row>
    <row r="32" spans="1:6" ht="17" x14ac:dyDescent="0.2">
      <c r="A32" s="24" t="s">
        <v>53</v>
      </c>
      <c r="B32" s="9" t="s">
        <v>279</v>
      </c>
      <c r="C32" s="10" t="s">
        <v>171</v>
      </c>
    </row>
    <row r="33" spans="1:3" ht="17" x14ac:dyDescent="0.2">
      <c r="A33" s="24" t="s">
        <v>55</v>
      </c>
      <c r="B33" s="9" t="s">
        <v>172</v>
      </c>
      <c r="C33" s="10" t="s">
        <v>172</v>
      </c>
    </row>
    <row r="34" spans="1:3" ht="17" x14ac:dyDescent="0.2">
      <c r="A34" s="24" t="s">
        <v>4</v>
      </c>
      <c r="B34" s="9" t="s">
        <v>254</v>
      </c>
      <c r="C34" s="10" t="s">
        <v>253</v>
      </c>
    </row>
    <row r="35" spans="1:3" ht="17" x14ac:dyDescent="0.2">
      <c r="A35" s="24" t="s">
        <v>57</v>
      </c>
      <c r="B35" s="9" t="s">
        <v>173</v>
      </c>
      <c r="C35" s="10" t="s">
        <v>174</v>
      </c>
    </row>
    <row r="36" spans="1:3" ht="17" x14ac:dyDescent="0.2">
      <c r="A36" s="24" t="s">
        <v>59</v>
      </c>
      <c r="B36" s="9" t="s">
        <v>175</v>
      </c>
      <c r="C36" s="10" t="s">
        <v>176</v>
      </c>
    </row>
    <row r="37" spans="1:3" ht="17" x14ac:dyDescent="0.2">
      <c r="A37" s="24" t="s">
        <v>5</v>
      </c>
      <c r="B37" s="9" t="s">
        <v>255</v>
      </c>
      <c r="C37" s="10" t="s">
        <v>256</v>
      </c>
    </row>
    <row r="38" spans="1:3" ht="17" x14ac:dyDescent="0.2">
      <c r="A38" s="24" t="s">
        <v>61</v>
      </c>
      <c r="B38" s="9" t="s">
        <v>61</v>
      </c>
      <c r="C38" s="10" t="s">
        <v>177</v>
      </c>
    </row>
    <row r="39" spans="1:3" ht="17" x14ac:dyDescent="0.2">
      <c r="A39" s="24" t="s">
        <v>63</v>
      </c>
      <c r="B39" s="9" t="s">
        <v>63</v>
      </c>
      <c r="C39" s="10" t="s">
        <v>178</v>
      </c>
    </row>
    <row r="40" spans="1:3" ht="17" x14ac:dyDescent="0.2">
      <c r="A40" s="24" t="s">
        <v>65</v>
      </c>
      <c r="B40" s="9" t="s">
        <v>179</v>
      </c>
      <c r="C40" s="10" t="s">
        <v>180</v>
      </c>
    </row>
    <row r="41" spans="1:3" ht="17" x14ac:dyDescent="0.2">
      <c r="A41" s="24" t="s">
        <v>67</v>
      </c>
      <c r="B41" s="9" t="s">
        <v>181</v>
      </c>
      <c r="C41" s="10" t="s">
        <v>182</v>
      </c>
    </row>
    <row r="42" spans="1:3" ht="17" x14ac:dyDescent="0.2">
      <c r="A42" s="24" t="s">
        <v>69</v>
      </c>
      <c r="B42" s="9" t="s">
        <v>69</v>
      </c>
      <c r="C42" s="10" t="s">
        <v>183</v>
      </c>
    </row>
    <row r="43" spans="1:3" ht="17" x14ac:dyDescent="0.2">
      <c r="A43" s="24" t="s">
        <v>71</v>
      </c>
      <c r="B43" s="9" t="s">
        <v>184</v>
      </c>
      <c r="C43" s="10" t="s">
        <v>185</v>
      </c>
    </row>
    <row r="44" spans="1:3" ht="17" x14ac:dyDescent="0.2">
      <c r="A44" s="24" t="s">
        <v>73</v>
      </c>
      <c r="B44" s="9" t="s">
        <v>73</v>
      </c>
      <c r="C44" s="10" t="s">
        <v>186</v>
      </c>
    </row>
    <row r="45" spans="1:3" ht="17" x14ac:dyDescent="0.2">
      <c r="A45" s="24" t="s">
        <v>75</v>
      </c>
      <c r="B45" s="9" t="s">
        <v>187</v>
      </c>
      <c r="C45" s="10" t="s">
        <v>188</v>
      </c>
    </row>
    <row r="46" spans="1:3" ht="17" x14ac:dyDescent="0.2">
      <c r="A46" s="24" t="s">
        <v>77</v>
      </c>
      <c r="B46" s="9" t="s">
        <v>77</v>
      </c>
      <c r="C46" s="10" t="s">
        <v>189</v>
      </c>
    </row>
    <row r="47" spans="1:3" ht="17" x14ac:dyDescent="0.2">
      <c r="A47" s="24" t="s">
        <v>79</v>
      </c>
      <c r="B47" s="9" t="s">
        <v>190</v>
      </c>
      <c r="C47" s="10" t="s">
        <v>191</v>
      </c>
    </row>
    <row r="48" spans="1:3" ht="17" x14ac:dyDescent="0.2">
      <c r="A48" s="24" t="s">
        <v>81</v>
      </c>
      <c r="B48" s="9" t="s">
        <v>81</v>
      </c>
      <c r="C48" s="10" t="s">
        <v>192</v>
      </c>
    </row>
    <row r="49" spans="1:6" ht="17" x14ac:dyDescent="0.2">
      <c r="A49" s="24" t="s">
        <v>83</v>
      </c>
      <c r="B49" s="9" t="s">
        <v>83</v>
      </c>
      <c r="C49" s="10" t="s">
        <v>193</v>
      </c>
    </row>
    <row r="50" spans="1:6" ht="17" x14ac:dyDescent="0.2">
      <c r="A50" s="24" t="s">
        <v>85</v>
      </c>
      <c r="B50" s="9" t="s">
        <v>194</v>
      </c>
      <c r="C50" s="10" t="s">
        <v>195</v>
      </c>
    </row>
    <row r="51" spans="1:6" ht="17" x14ac:dyDescent="0.2">
      <c r="A51" s="24" t="s">
        <v>87</v>
      </c>
      <c r="B51" s="9" t="s">
        <v>196</v>
      </c>
      <c r="C51" s="10" t="s">
        <v>197</v>
      </c>
    </row>
    <row r="52" spans="1:6" ht="18" thickBot="1" x14ac:dyDescent="0.25">
      <c r="A52" s="24" t="s">
        <v>89</v>
      </c>
      <c r="B52" s="11" t="s">
        <v>198</v>
      </c>
      <c r="C52" s="13" t="s">
        <v>199</v>
      </c>
    </row>
    <row r="53" spans="1:6" ht="18" thickBot="1" x14ac:dyDescent="0.25">
      <c r="B53" s="7" t="s">
        <v>147</v>
      </c>
      <c r="C53" s="8" t="s">
        <v>147</v>
      </c>
    </row>
    <row r="54" spans="1:6" ht="17" customHeight="1" x14ac:dyDescent="0.2">
      <c r="B54" s="16" t="s">
        <v>200</v>
      </c>
      <c r="C54" s="17"/>
      <c r="E54" t="s">
        <v>268</v>
      </c>
    </row>
    <row r="55" spans="1:6" ht="17" x14ac:dyDescent="0.2">
      <c r="B55" s="14" t="s">
        <v>91</v>
      </c>
      <c r="C55" s="15" t="s">
        <v>201</v>
      </c>
      <c r="E55" t="s">
        <v>260</v>
      </c>
    </row>
    <row r="56" spans="1:6" ht="17" x14ac:dyDescent="0.2">
      <c r="A56" s="24" t="s">
        <v>29</v>
      </c>
      <c r="B56" s="9" t="s">
        <v>29</v>
      </c>
      <c r="C56" s="10" t="s">
        <v>160</v>
      </c>
      <c r="E56" t="s">
        <v>261</v>
      </c>
    </row>
    <row r="57" spans="1:6" x14ac:dyDescent="0.2">
      <c r="A57" s="25" t="s">
        <v>93</v>
      </c>
      <c r="B57" s="19" t="s">
        <v>257</v>
      </c>
      <c r="C57" s="10" t="s">
        <v>202</v>
      </c>
      <c r="E57" t="s">
        <v>262</v>
      </c>
    </row>
    <row r="58" spans="1:6" x14ac:dyDescent="0.2">
      <c r="A58" s="25"/>
      <c r="B58" s="20"/>
      <c r="C58" s="10" t="s">
        <v>203</v>
      </c>
      <c r="E58" t="s">
        <v>267</v>
      </c>
    </row>
    <row r="59" spans="1:6" x14ac:dyDescent="0.2">
      <c r="A59" s="25"/>
      <c r="B59" s="21"/>
      <c r="C59" s="10" t="s">
        <v>204</v>
      </c>
      <c r="F59" t="s">
        <v>263</v>
      </c>
    </row>
    <row r="60" spans="1:6" ht="17" x14ac:dyDescent="0.2">
      <c r="A60" s="24" t="s">
        <v>98</v>
      </c>
      <c r="B60" s="9" t="s">
        <v>205</v>
      </c>
      <c r="C60" s="10" t="s">
        <v>205</v>
      </c>
      <c r="F60" t="s">
        <v>265</v>
      </c>
    </row>
    <row r="61" spans="1:6" ht="17" x14ac:dyDescent="0.2">
      <c r="A61" s="24" t="s">
        <v>100</v>
      </c>
      <c r="B61" s="9" t="s">
        <v>206</v>
      </c>
      <c r="C61" s="10" t="s">
        <v>206</v>
      </c>
      <c r="F61" t="s">
        <v>266</v>
      </c>
    </row>
    <row r="62" spans="1:6" x14ac:dyDescent="0.2">
      <c r="A62" s="25" t="s">
        <v>102</v>
      </c>
      <c r="B62" s="19" t="s">
        <v>258</v>
      </c>
      <c r="C62" s="10" t="s">
        <v>202</v>
      </c>
      <c r="F62" t="s">
        <v>264</v>
      </c>
    </row>
    <row r="63" spans="1:6" ht="17" customHeight="1" x14ac:dyDescent="0.2">
      <c r="A63" s="25"/>
      <c r="B63" s="20"/>
      <c r="C63" s="10" t="s">
        <v>203</v>
      </c>
    </row>
    <row r="64" spans="1:6" ht="17" customHeight="1" x14ac:dyDescent="0.2">
      <c r="A64" s="25"/>
      <c r="B64" s="21"/>
      <c r="C64" s="10" t="s">
        <v>207</v>
      </c>
      <c r="E64" t="s">
        <v>259</v>
      </c>
    </row>
    <row r="65" spans="1:5" ht="17" x14ac:dyDescent="0.2">
      <c r="A65" s="24" t="s">
        <v>105</v>
      </c>
      <c r="B65" s="9" t="s">
        <v>208</v>
      </c>
      <c r="C65" s="10" t="s">
        <v>208</v>
      </c>
      <c r="E65" t="s">
        <v>269</v>
      </c>
    </row>
    <row r="66" spans="1:5" ht="18" thickBot="1" x14ac:dyDescent="0.25">
      <c r="A66" s="24" t="s">
        <v>107</v>
      </c>
      <c r="B66" s="11" t="s">
        <v>209</v>
      </c>
      <c r="C66" s="13" t="s">
        <v>209</v>
      </c>
    </row>
    <row r="67" spans="1:5" ht="18" thickBot="1" x14ac:dyDescent="0.25">
      <c r="B67" s="7" t="s">
        <v>147</v>
      </c>
      <c r="C67" s="8" t="s">
        <v>147</v>
      </c>
    </row>
    <row r="68" spans="1:5" ht="17" customHeight="1" x14ac:dyDescent="0.2">
      <c r="B68" s="16" t="s">
        <v>210</v>
      </c>
      <c r="C68" s="17"/>
    </row>
    <row r="69" spans="1:5" ht="17" x14ac:dyDescent="0.2">
      <c r="B69" s="14" t="s">
        <v>91</v>
      </c>
      <c r="C69" s="15" t="s">
        <v>201</v>
      </c>
    </row>
    <row r="70" spans="1:5" ht="17" x14ac:dyDescent="0.2">
      <c r="A70" s="24" t="s">
        <v>29</v>
      </c>
      <c r="B70" s="9" t="s">
        <v>29</v>
      </c>
      <c r="C70" s="10" t="s">
        <v>211</v>
      </c>
    </row>
    <row r="71" spans="1:5" x14ac:dyDescent="0.2">
      <c r="A71" s="25" t="s">
        <v>110</v>
      </c>
      <c r="B71" s="19" t="s">
        <v>270</v>
      </c>
      <c r="C71" s="10" t="s">
        <v>212</v>
      </c>
    </row>
    <row r="72" spans="1:5" ht="17" customHeight="1" x14ac:dyDescent="0.2">
      <c r="A72" s="25"/>
      <c r="B72" s="20"/>
      <c r="C72" s="10" t="s">
        <v>213</v>
      </c>
    </row>
    <row r="73" spans="1:5" ht="17" customHeight="1" x14ac:dyDescent="0.2">
      <c r="A73" s="25"/>
      <c r="B73" s="21"/>
      <c r="C73" s="10" t="s">
        <v>214</v>
      </c>
    </row>
    <row r="74" spans="1:5" ht="34" x14ac:dyDescent="0.2">
      <c r="A74" s="24" t="s">
        <v>110</v>
      </c>
      <c r="B74" s="9" t="s">
        <v>215</v>
      </c>
      <c r="C74" s="10" t="s">
        <v>216</v>
      </c>
    </row>
    <row r="75" spans="1:5" ht="17" x14ac:dyDescent="0.2">
      <c r="A75" s="24" t="s">
        <v>117</v>
      </c>
      <c r="B75" s="9" t="s">
        <v>217</v>
      </c>
      <c r="C75" s="10" t="s">
        <v>218</v>
      </c>
    </row>
    <row r="76" spans="1:5" ht="17" x14ac:dyDescent="0.2">
      <c r="A76" s="24" t="s">
        <v>119</v>
      </c>
      <c r="B76" s="9" t="s">
        <v>219</v>
      </c>
      <c r="C76" s="10" t="s">
        <v>220</v>
      </c>
    </row>
    <row r="77" spans="1:5" ht="17" x14ac:dyDescent="0.2">
      <c r="A77" s="24" t="s">
        <v>121</v>
      </c>
      <c r="B77" s="9" t="s">
        <v>221</v>
      </c>
      <c r="C77" s="10" t="s">
        <v>222</v>
      </c>
    </row>
    <row r="78" spans="1:5" ht="17" x14ac:dyDescent="0.2">
      <c r="A78" s="24" t="s">
        <v>53</v>
      </c>
      <c r="B78" s="9" t="s">
        <v>279</v>
      </c>
      <c r="C78" s="10" t="s">
        <v>223</v>
      </c>
    </row>
    <row r="79" spans="1:5" ht="17" x14ac:dyDescent="0.2">
      <c r="A79" s="24" t="s">
        <v>124</v>
      </c>
      <c r="B79" s="9" t="s">
        <v>124</v>
      </c>
      <c r="C79" s="10" t="s">
        <v>224</v>
      </c>
    </row>
    <row r="80" spans="1:5" ht="17" x14ac:dyDescent="0.2">
      <c r="A80" s="24" t="s">
        <v>126</v>
      </c>
      <c r="B80" s="9" t="s">
        <v>225</v>
      </c>
      <c r="C80" s="10" t="s">
        <v>226</v>
      </c>
    </row>
    <row r="81" spans="1:6" ht="17" x14ac:dyDescent="0.2">
      <c r="A81" s="24" t="s">
        <v>128</v>
      </c>
      <c r="B81" s="9" t="s">
        <v>227</v>
      </c>
      <c r="C81" s="10" t="s">
        <v>228</v>
      </c>
    </row>
    <row r="82" spans="1:6" ht="18" thickBot="1" x14ac:dyDescent="0.25">
      <c r="A82" s="24" t="s">
        <v>130</v>
      </c>
      <c r="B82" s="11" t="s">
        <v>229</v>
      </c>
      <c r="C82" s="13" t="s">
        <v>230</v>
      </c>
    </row>
    <row r="83" spans="1:6" ht="17" x14ac:dyDescent="0.2">
      <c r="B83" s="7" t="s">
        <v>147</v>
      </c>
      <c r="C83" s="8" t="s">
        <v>147</v>
      </c>
    </row>
    <row r="84" spans="1:6" x14ac:dyDescent="0.2">
      <c r="B84" s="8" t="s">
        <v>231</v>
      </c>
    </row>
    <row r="85" spans="1:6" ht="18" thickBot="1" x14ac:dyDescent="0.25">
      <c r="B85" s="7" t="s">
        <v>147</v>
      </c>
      <c r="C85" s="8" t="s">
        <v>147</v>
      </c>
    </row>
    <row r="86" spans="1:6" ht="17" customHeight="1" x14ac:dyDescent="0.2">
      <c r="B86" s="16" t="s">
        <v>9</v>
      </c>
      <c r="C86" s="17"/>
    </row>
    <row r="87" spans="1:6" ht="17" x14ac:dyDescent="0.2">
      <c r="B87" s="14" t="s">
        <v>91</v>
      </c>
      <c r="C87" s="15" t="s">
        <v>201</v>
      </c>
    </row>
    <row r="88" spans="1:6" ht="17" x14ac:dyDescent="0.2">
      <c r="A88" s="24" t="s">
        <v>132</v>
      </c>
      <c r="B88" s="9" t="s">
        <v>132</v>
      </c>
      <c r="C88" s="10" t="s">
        <v>171</v>
      </c>
    </row>
    <row r="89" spans="1:6" ht="18" thickBot="1" x14ac:dyDescent="0.25">
      <c r="A89" s="24" t="s">
        <v>134</v>
      </c>
      <c r="B89" s="11" t="s">
        <v>232</v>
      </c>
      <c r="C89" s="13" t="s">
        <v>233</v>
      </c>
    </row>
    <row r="90" spans="1:6" ht="18" thickBot="1" x14ac:dyDescent="0.25">
      <c r="B90" s="7" t="s">
        <v>147</v>
      </c>
      <c r="C90" s="8" t="s">
        <v>147</v>
      </c>
    </row>
    <row r="91" spans="1:6" ht="17" customHeight="1" x14ac:dyDescent="0.2">
      <c r="B91" s="16" t="s">
        <v>234</v>
      </c>
      <c r="C91" s="17"/>
    </row>
    <row r="92" spans="1:6" ht="17" x14ac:dyDescent="0.2">
      <c r="B92" s="14" t="s">
        <v>91</v>
      </c>
      <c r="C92" s="15" t="s">
        <v>201</v>
      </c>
    </row>
    <row r="93" spans="1:6" ht="17" x14ac:dyDescent="0.2">
      <c r="A93" s="24" t="s">
        <v>132</v>
      </c>
      <c r="B93" s="9" t="s">
        <v>132</v>
      </c>
      <c r="C93" s="10" t="s">
        <v>235</v>
      </c>
    </row>
    <row r="94" spans="1:6" ht="18" thickBot="1" x14ac:dyDescent="0.25">
      <c r="A94" s="24" t="s">
        <v>134</v>
      </c>
      <c r="B94" s="11" t="s">
        <v>232</v>
      </c>
      <c r="C94" s="13" t="s">
        <v>236</v>
      </c>
    </row>
    <row r="95" spans="1:6" ht="18" thickBot="1" x14ac:dyDescent="0.25">
      <c r="B95" s="7" t="s">
        <v>147</v>
      </c>
      <c r="C95" s="8" t="s">
        <v>147</v>
      </c>
    </row>
    <row r="96" spans="1:6" ht="17" customHeight="1" x14ac:dyDescent="0.2">
      <c r="B96" s="16" t="s">
        <v>294</v>
      </c>
      <c r="C96" s="17"/>
      <c r="F96" t="s">
        <v>295</v>
      </c>
    </row>
    <row r="97" spans="1:7" ht="17" x14ac:dyDescent="0.2">
      <c r="B97" s="14" t="s">
        <v>91</v>
      </c>
      <c r="C97" s="15" t="s">
        <v>201</v>
      </c>
    </row>
    <row r="98" spans="1:7" ht="17" x14ac:dyDescent="0.2">
      <c r="A98" s="24" t="s">
        <v>132</v>
      </c>
      <c r="B98" s="9" t="s">
        <v>132</v>
      </c>
      <c r="C98" s="10" t="s">
        <v>220</v>
      </c>
    </row>
    <row r="99" spans="1:7" ht="18" thickBot="1" x14ac:dyDescent="0.25">
      <c r="A99" s="24" t="s">
        <v>134</v>
      </c>
      <c r="B99" s="11" t="s">
        <v>232</v>
      </c>
      <c r="C99" s="13" t="s">
        <v>237</v>
      </c>
    </row>
    <row r="100" spans="1:7" ht="18" thickBot="1" x14ac:dyDescent="0.25">
      <c r="B100" s="7" t="s">
        <v>147</v>
      </c>
      <c r="C100" s="8" t="s">
        <v>147</v>
      </c>
    </row>
    <row r="101" spans="1:7" ht="17" customHeight="1" x14ac:dyDescent="0.2">
      <c r="B101" s="16" t="s">
        <v>148</v>
      </c>
      <c r="C101" s="17"/>
      <c r="F101" t="s">
        <v>293</v>
      </c>
    </row>
    <row r="102" spans="1:7" ht="17" x14ac:dyDescent="0.2">
      <c r="B102" s="14" t="s">
        <v>91</v>
      </c>
      <c r="C102" s="15" t="s">
        <v>201</v>
      </c>
    </row>
    <row r="103" spans="1:7" ht="17" x14ac:dyDescent="0.2">
      <c r="A103" s="24" t="s">
        <v>132</v>
      </c>
      <c r="B103" s="9" t="s">
        <v>132</v>
      </c>
      <c r="C103" s="10" t="s">
        <v>149</v>
      </c>
    </row>
    <row r="104" spans="1:7" ht="18" thickBot="1" x14ac:dyDescent="0.25">
      <c r="A104" s="24" t="s">
        <v>134</v>
      </c>
      <c r="B104" s="11" t="s">
        <v>232</v>
      </c>
      <c r="C104" s="13" t="s">
        <v>238</v>
      </c>
    </row>
    <row r="105" spans="1:7" ht="18" thickBot="1" x14ac:dyDescent="0.25">
      <c r="B105" s="7" t="s">
        <v>147</v>
      </c>
      <c r="C105" s="8" t="s">
        <v>147</v>
      </c>
    </row>
    <row r="106" spans="1:7" ht="17" customHeight="1" x14ac:dyDescent="0.2">
      <c r="B106" s="16" t="s">
        <v>13</v>
      </c>
      <c r="C106" s="17"/>
    </row>
    <row r="107" spans="1:7" ht="17" x14ac:dyDescent="0.2">
      <c r="B107" s="14" t="s">
        <v>91</v>
      </c>
      <c r="C107" s="15" t="s">
        <v>201</v>
      </c>
    </row>
    <row r="108" spans="1:7" ht="17" x14ac:dyDescent="0.2">
      <c r="A108" s="24" t="s">
        <v>132</v>
      </c>
      <c r="B108" s="9" t="s">
        <v>132</v>
      </c>
      <c r="C108" s="10" t="s">
        <v>239</v>
      </c>
    </row>
    <row r="109" spans="1:7" ht="18" thickBot="1" x14ac:dyDescent="0.25">
      <c r="A109" s="24" t="s">
        <v>134</v>
      </c>
      <c r="B109" s="11" t="s">
        <v>232</v>
      </c>
      <c r="C109" s="13" t="s">
        <v>240</v>
      </c>
    </row>
    <row r="110" spans="1:7" ht="17" x14ac:dyDescent="0.2">
      <c r="B110" s="7" t="s">
        <v>147</v>
      </c>
      <c r="C110" s="8" t="s">
        <v>147</v>
      </c>
    </row>
    <row r="111" spans="1:7" ht="36" customHeight="1" x14ac:dyDescent="0.2">
      <c r="B111" s="23" t="s">
        <v>271</v>
      </c>
      <c r="C111" s="6"/>
      <c r="D111" s="7"/>
      <c r="E111" s="7"/>
      <c r="F111" s="7"/>
      <c r="G111" s="7"/>
    </row>
    <row r="112" spans="1:7" ht="65" customHeight="1" x14ac:dyDescent="0.2">
      <c r="B112" s="23" t="s">
        <v>272</v>
      </c>
      <c r="C112" s="6"/>
      <c r="D112" s="7"/>
      <c r="E112" s="7"/>
      <c r="F112" s="7"/>
      <c r="G112" s="7"/>
    </row>
    <row r="113" spans="2:7" ht="64" customHeight="1" x14ac:dyDescent="0.2">
      <c r="B113" s="23" t="s">
        <v>278</v>
      </c>
      <c r="C113" s="6"/>
      <c r="D113" s="7"/>
      <c r="E113" s="7"/>
      <c r="F113" s="7"/>
      <c r="G113" s="7"/>
    </row>
    <row r="114" spans="2:7" ht="196" customHeight="1" x14ac:dyDescent="0.2">
      <c r="B114" s="23" t="s">
        <v>276</v>
      </c>
      <c r="C114" s="6"/>
      <c r="D114" s="7"/>
      <c r="E114" s="7"/>
      <c r="F114" s="7"/>
      <c r="G114" s="7"/>
    </row>
    <row r="115" spans="2:7" ht="16" customHeight="1" x14ac:dyDescent="0.2">
      <c r="B115" s="23" t="s">
        <v>275</v>
      </c>
      <c r="C115" s="6"/>
      <c r="D115" s="7"/>
      <c r="E115" s="7"/>
      <c r="F115" s="7"/>
      <c r="G115" s="7"/>
    </row>
  </sheetData>
  <mergeCells count="25">
    <mergeCell ref="A21:A22"/>
    <mergeCell ref="A24:A28"/>
    <mergeCell ref="A57:A59"/>
    <mergeCell ref="A62:A64"/>
    <mergeCell ref="A71:A73"/>
    <mergeCell ref="B71:B73"/>
    <mergeCell ref="B111:C111"/>
    <mergeCell ref="B112:C112"/>
    <mergeCell ref="B113:C113"/>
    <mergeCell ref="B114:C114"/>
    <mergeCell ref="B115:C115"/>
    <mergeCell ref="B91:C91"/>
    <mergeCell ref="B96:C96"/>
    <mergeCell ref="B101:C101"/>
    <mergeCell ref="B106:C106"/>
    <mergeCell ref="B10:B13"/>
    <mergeCell ref="B21:B22"/>
    <mergeCell ref="B24:B28"/>
    <mergeCell ref="B57:B59"/>
    <mergeCell ref="B62:B64"/>
    <mergeCell ref="B3:C3"/>
    <mergeCell ref="B16:C16"/>
    <mergeCell ref="B54:C54"/>
    <mergeCell ref="B68:C68"/>
    <mergeCell ref="B86:C8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6417-ECB8-9A43-A2BF-943107C2CC2E}">
  <dimension ref="B1:Q77"/>
  <sheetViews>
    <sheetView zoomScale="87" workbookViewId="0">
      <selection activeCell="H40" sqref="H40"/>
    </sheetView>
  </sheetViews>
  <sheetFormatPr baseColWidth="10" defaultRowHeight="16" x14ac:dyDescent="0.2"/>
  <cols>
    <col min="2" max="2" width="12.33203125" style="28" bestFit="1" customWidth="1"/>
    <col min="3" max="3" width="20" style="24" bestFit="1" customWidth="1"/>
    <col min="4" max="4" width="10.83203125" style="28" bestFit="1" customWidth="1"/>
    <col min="5" max="5" width="21" style="28" bestFit="1" customWidth="1"/>
    <col min="6" max="6" width="12" style="28" customWidth="1"/>
    <col min="7" max="7" width="16" bestFit="1" customWidth="1"/>
    <col min="8" max="8" width="13.83203125" bestFit="1" customWidth="1"/>
    <col min="9" max="9" width="25.1640625" bestFit="1" customWidth="1"/>
    <col min="10" max="10" width="28.33203125" customWidth="1"/>
    <col min="16" max="16" width="17.33203125" bestFit="1" customWidth="1"/>
  </cols>
  <sheetData>
    <row r="1" spans="2:17" ht="51" x14ac:dyDescent="0.2">
      <c r="B1" s="28" t="s">
        <v>334</v>
      </c>
      <c r="C1" s="24" t="s">
        <v>336</v>
      </c>
      <c r="D1" s="28" t="s">
        <v>335</v>
      </c>
      <c r="E1" s="28" t="s">
        <v>371</v>
      </c>
      <c r="F1" s="28" t="s">
        <v>333</v>
      </c>
      <c r="G1" s="28" t="s">
        <v>372</v>
      </c>
      <c r="H1" s="28" t="s">
        <v>373</v>
      </c>
      <c r="I1" s="22" t="s">
        <v>374</v>
      </c>
      <c r="J1" s="22" t="s">
        <v>374</v>
      </c>
      <c r="L1" t="s">
        <v>381</v>
      </c>
    </row>
    <row r="2" spans="2:17" x14ac:dyDescent="0.2">
      <c r="B2" s="29">
        <v>7.5694444444444439E-2</v>
      </c>
      <c r="C2" s="24" t="s">
        <v>306</v>
      </c>
      <c r="D2" s="29">
        <f>VLOOKUP(C2, $B$41:$D$77,2,0)</f>
        <v>0.10048611111111111</v>
      </c>
      <c r="E2" s="28" t="str">
        <f>VLOOKUP(C2, $B$41:$D$77,3,0)</f>
        <v xml:space="preserve"> (195 KB/s)</v>
      </c>
      <c r="F2" s="29">
        <f>D2-B2</f>
        <v>2.479166666666667E-2</v>
      </c>
      <c r="G2" s="31">
        <f>VLOOKUP(C2, $B$41:$E$77,4,0)</f>
        <v>423143342</v>
      </c>
      <c r="H2" s="32">
        <f>G2/1024</f>
        <v>413225.919921875</v>
      </c>
      <c r="I2" s="33">
        <f>H2/(F2* 86400)</f>
        <v>192.91592900180902</v>
      </c>
    </row>
    <row r="3" spans="2:17" x14ac:dyDescent="0.2">
      <c r="B3" s="29">
        <v>7.5694444444444439E-2</v>
      </c>
      <c r="C3" s="24" t="s">
        <v>296</v>
      </c>
      <c r="D3" s="29">
        <f t="shared" ref="D3:D38" si="0">VLOOKUP(C3, $B$41:$C$77,2,0)</f>
        <v>7.5960648148148152E-2</v>
      </c>
      <c r="E3" s="28" t="str">
        <f t="shared" ref="E3:E38" si="1">VLOOKUP(C3, $B$41:$D$77,3,0)</f>
        <v xml:space="preserve"> (73.6 KB/s)</v>
      </c>
      <c r="F3" s="29">
        <f t="shared" ref="F3:F38" si="2">D3-B3</f>
        <v>2.6620370370371294E-4</v>
      </c>
      <c r="G3" s="31">
        <f>VLOOKUP(C3, $B$41:$E$77,4,0)</f>
        <v>22078</v>
      </c>
      <c r="H3" s="32">
        <f>G3/1024</f>
        <v>21.560546875</v>
      </c>
      <c r="I3" s="33">
        <f>H3/(F3* 86400)</f>
        <v>0.93741508152170672</v>
      </c>
      <c r="L3" s="29">
        <v>7.5694444444444439E-2</v>
      </c>
      <c r="M3" s="29">
        <v>0.10048611111111111</v>
      </c>
      <c r="N3" s="29">
        <f>M3-L3</f>
        <v>2.479166666666667E-2</v>
      </c>
    </row>
    <row r="4" spans="2:17" x14ac:dyDescent="0.2">
      <c r="B4" s="29">
        <v>7.5694444444444439E-2</v>
      </c>
      <c r="C4" s="24" t="s">
        <v>300</v>
      </c>
      <c r="D4" s="29">
        <f t="shared" si="0"/>
        <v>8.1250000000000003E-2</v>
      </c>
      <c r="E4" s="28" t="str">
        <f t="shared" si="1"/>
        <v xml:space="preserve"> (169 KB/s)</v>
      </c>
      <c r="F4" s="29">
        <f t="shared" si="2"/>
        <v>5.5555555555555636E-3</v>
      </c>
      <c r="G4" s="31">
        <f>VLOOKUP(C4, $B$41:$E$77,4,0)</f>
        <v>79059770</v>
      </c>
      <c r="H4" s="32">
        <f t="shared" ref="H4:H38" si="3">G4/1024</f>
        <v>77206.806640625</v>
      </c>
      <c r="I4" s="33">
        <f t="shared" ref="I4:I38" si="4">H4/(F4* 86400)</f>
        <v>160.84751383463518</v>
      </c>
      <c r="L4" s="29">
        <v>7.5694444444444439E-2</v>
      </c>
      <c r="M4" s="29">
        <v>7.5960648148148152E-2</v>
      </c>
      <c r="N4" s="29">
        <f t="shared" ref="N4:N38" si="5">M4-L4</f>
        <v>2.6620370370371294E-4</v>
      </c>
      <c r="P4" t="s">
        <v>382</v>
      </c>
      <c r="Q4" s="26">
        <f>AVERAGE(N3:N38)</f>
        <v>8.9232896090534961E-3</v>
      </c>
    </row>
    <row r="5" spans="2:17" x14ac:dyDescent="0.2">
      <c r="B5" s="29">
        <v>7.5694444444444439E-2</v>
      </c>
      <c r="C5" s="24" t="s">
        <v>297</v>
      </c>
      <c r="D5" s="29">
        <f t="shared" si="0"/>
        <v>8.0694444444444444E-2</v>
      </c>
      <c r="E5" s="28" t="str">
        <f t="shared" si="1"/>
        <v xml:space="preserve"> (185 KB/s)</v>
      </c>
      <c r="F5" s="29">
        <f t="shared" si="2"/>
        <v>5.0000000000000044E-3</v>
      </c>
      <c r="G5" s="31">
        <f>VLOOKUP(C5, $B$41:$E$77,4,0)</f>
        <v>77820683</v>
      </c>
      <c r="H5" s="32">
        <f t="shared" si="3"/>
        <v>75996.7607421875</v>
      </c>
      <c r="I5" s="33">
        <f t="shared" si="4"/>
        <v>175.91842764395238</v>
      </c>
      <c r="L5" s="29">
        <v>7.5694444444444439E-2</v>
      </c>
      <c r="M5" s="29">
        <v>8.1250000000000003E-2</v>
      </c>
      <c r="N5" s="29">
        <f t="shared" si="5"/>
        <v>5.5555555555555636E-3</v>
      </c>
      <c r="P5" t="s">
        <v>383</v>
      </c>
      <c r="Q5" s="26">
        <f>SUM(N3:N38)</f>
        <v>0.32123842592592589</v>
      </c>
    </row>
    <row r="6" spans="2:17" x14ac:dyDescent="0.2">
      <c r="B6" s="29">
        <v>7.5694444444444439E-2</v>
      </c>
      <c r="C6" s="24" t="s">
        <v>303</v>
      </c>
      <c r="D6" s="29">
        <f t="shared" si="0"/>
        <v>8.217592592592593E-2</v>
      </c>
      <c r="E6" s="28" t="str">
        <f t="shared" si="1"/>
        <v xml:space="preserve"> (155 KB/s)</v>
      </c>
      <c r="F6" s="29">
        <f t="shared" si="2"/>
        <v>6.4814814814814908E-3</v>
      </c>
      <c r="G6" s="31">
        <f>VLOOKUP(C6, $B$41:$E$77,4,0)</f>
        <v>85136574</v>
      </c>
      <c r="H6" s="32">
        <f t="shared" si="3"/>
        <v>83141.185546875</v>
      </c>
      <c r="I6" s="33">
        <f t="shared" si="4"/>
        <v>148.46640276227657</v>
      </c>
      <c r="L6" s="29">
        <v>7.5694444444444439E-2</v>
      </c>
      <c r="M6" s="29">
        <v>8.0694444444444444E-2</v>
      </c>
      <c r="N6" s="29">
        <f t="shared" si="5"/>
        <v>5.0000000000000044E-3</v>
      </c>
    </row>
    <row r="7" spans="2:17" x14ac:dyDescent="0.2">
      <c r="B7" s="29">
        <v>7.5694444444444439E-2</v>
      </c>
      <c r="C7" s="24" t="s">
        <v>298</v>
      </c>
      <c r="D7" s="29">
        <f t="shared" si="0"/>
        <v>8.0763888888888885E-2</v>
      </c>
      <c r="E7" s="28" t="str">
        <f t="shared" si="1"/>
        <v xml:space="preserve"> (212 KB/s)</v>
      </c>
      <c r="F7" s="29">
        <f t="shared" si="2"/>
        <v>5.0694444444444459E-3</v>
      </c>
      <c r="G7" s="31">
        <f>VLOOKUP(C7, $B$41:$E$77,4,0)</f>
        <v>90354194</v>
      </c>
      <c r="H7" s="32">
        <f t="shared" si="3"/>
        <v>88236.517578125</v>
      </c>
      <c r="I7" s="33">
        <f t="shared" si="4"/>
        <v>201.4532364797374</v>
      </c>
      <c r="L7" s="29">
        <v>7.5694444444444439E-2</v>
      </c>
      <c r="M7" s="29">
        <v>8.217592592592593E-2</v>
      </c>
      <c r="N7" s="29">
        <f t="shared" si="5"/>
        <v>6.4814814814814908E-3</v>
      </c>
    </row>
    <row r="8" spans="2:17" x14ac:dyDescent="0.2">
      <c r="B8" s="29">
        <v>7.5694444444444439E-2</v>
      </c>
      <c r="C8" s="24" t="s">
        <v>302</v>
      </c>
      <c r="D8" s="29">
        <f t="shared" si="0"/>
        <v>8.2106481481481475E-2</v>
      </c>
      <c r="E8" s="28" t="str">
        <f t="shared" si="1"/>
        <v xml:space="preserve"> (179 KB/s)</v>
      </c>
      <c r="F8" s="29">
        <f t="shared" si="2"/>
        <v>6.4120370370370355E-3</v>
      </c>
      <c r="G8" s="31">
        <f>VLOOKUP(C8, $B$41:$E$77,4,0)</f>
        <v>97538543</v>
      </c>
      <c r="H8" s="32">
        <f t="shared" si="3"/>
        <v>95252.4833984375</v>
      </c>
      <c r="I8" s="33">
        <f t="shared" si="4"/>
        <v>171.93589061089804</v>
      </c>
      <c r="L8" s="29">
        <v>7.5694444444444439E-2</v>
      </c>
      <c r="M8" s="29">
        <v>8.0763888888888885E-2</v>
      </c>
      <c r="N8" s="29">
        <f t="shared" si="5"/>
        <v>5.0694444444444459E-3</v>
      </c>
    </row>
    <row r="9" spans="2:17" x14ac:dyDescent="0.2">
      <c r="B9" s="29">
        <v>7.5694444444444439E-2</v>
      </c>
      <c r="C9" s="24" t="s">
        <v>299</v>
      </c>
      <c r="D9" s="29">
        <f t="shared" si="0"/>
        <v>8.1134259259259253E-2</v>
      </c>
      <c r="E9" s="28" t="str">
        <f t="shared" si="1"/>
        <v xml:space="preserve"> (206 KB/s)</v>
      </c>
      <c r="F9" s="29">
        <f t="shared" si="2"/>
        <v>5.439814814814814E-3</v>
      </c>
      <c r="G9" s="31">
        <f>VLOOKUP(C9, $B$41:$E$77,4,0)</f>
        <v>94506460</v>
      </c>
      <c r="H9" s="32">
        <f t="shared" si="3"/>
        <v>92291.46484375</v>
      </c>
      <c r="I9" s="33">
        <f t="shared" si="4"/>
        <v>196.36481881648939</v>
      </c>
      <c r="L9" s="29">
        <v>7.5694444444444439E-2</v>
      </c>
      <c r="M9" s="29">
        <v>8.2106481481481475E-2</v>
      </c>
      <c r="N9" s="29">
        <f t="shared" si="5"/>
        <v>6.4120370370370355E-3</v>
      </c>
    </row>
    <row r="10" spans="2:17" x14ac:dyDescent="0.2">
      <c r="B10" s="29">
        <v>7.5694444444444439E-2</v>
      </c>
      <c r="C10" s="24" t="s">
        <v>301</v>
      </c>
      <c r="D10" s="29">
        <f t="shared" si="0"/>
        <v>8.1979166666666672E-2</v>
      </c>
      <c r="E10" s="28" t="str">
        <f t="shared" si="1"/>
        <v xml:space="preserve"> (186 KB/s)</v>
      </c>
      <c r="F10" s="29">
        <f t="shared" si="2"/>
        <v>6.2847222222222332E-3</v>
      </c>
      <c r="G10" s="31">
        <f>VLOOKUP(C10, $B$41:$E$77,4,0)</f>
        <v>99129477</v>
      </c>
      <c r="H10" s="32">
        <f t="shared" si="3"/>
        <v>96806.1298828125</v>
      </c>
      <c r="I10" s="33">
        <f t="shared" si="4"/>
        <v>178.28016553004113</v>
      </c>
      <c r="L10" s="29">
        <v>7.5694444444444439E-2</v>
      </c>
      <c r="M10" s="29">
        <v>8.1134259259259253E-2</v>
      </c>
      <c r="N10" s="29">
        <f t="shared" si="5"/>
        <v>5.439814814814814E-3</v>
      </c>
    </row>
    <row r="11" spans="2:17" x14ac:dyDescent="0.2">
      <c r="B11" s="29">
        <v>8.0555555555555561E-2</v>
      </c>
      <c r="C11" s="24" t="s">
        <v>305</v>
      </c>
      <c r="D11" s="29">
        <f t="shared" si="0"/>
        <v>8.6631944444444442E-2</v>
      </c>
      <c r="E11" s="28" t="str">
        <f t="shared" si="1"/>
        <v xml:space="preserve"> (189 KB/s)</v>
      </c>
      <c r="F11" s="29">
        <f t="shared" si="2"/>
        <v>6.0763888888888812E-3</v>
      </c>
      <c r="G11" s="31">
        <f>VLOOKUP(C11, $B$41:$E$77,4,0)</f>
        <v>99321249</v>
      </c>
      <c r="H11" s="32">
        <f t="shared" si="3"/>
        <v>96993.4072265625</v>
      </c>
      <c r="I11" s="33">
        <f t="shared" si="4"/>
        <v>184.74934709821451</v>
      </c>
      <c r="J11" t="s">
        <v>375</v>
      </c>
      <c r="L11" s="29">
        <v>7.5694444444444439E-2</v>
      </c>
      <c r="M11" s="29">
        <v>8.1979166666666672E-2</v>
      </c>
      <c r="N11" s="29">
        <f t="shared" si="5"/>
        <v>6.2847222222222332E-3</v>
      </c>
    </row>
    <row r="12" spans="2:17" x14ac:dyDescent="0.2">
      <c r="B12" s="29">
        <v>8.0555555555555561E-2</v>
      </c>
      <c r="C12" s="24" t="s">
        <v>304</v>
      </c>
      <c r="D12" s="29">
        <f t="shared" si="0"/>
        <v>8.6354166666666662E-2</v>
      </c>
      <c r="E12" s="28" t="str">
        <f t="shared" si="1"/>
        <v xml:space="preserve"> (192 KB/s)</v>
      </c>
      <c r="F12" s="29">
        <f t="shared" si="2"/>
        <v>5.7986111111111016E-3</v>
      </c>
      <c r="G12" s="31">
        <f>VLOOKUP(C12, $B$41:$E$77,4,0)</f>
        <v>94865385</v>
      </c>
      <c r="H12" s="32">
        <f t="shared" si="3"/>
        <v>92641.9775390625</v>
      </c>
      <c r="I12" s="33">
        <f t="shared" si="4"/>
        <v>184.91412682447634</v>
      </c>
      <c r="L12" s="29">
        <v>8.0555555555555561E-2</v>
      </c>
      <c r="M12" s="29">
        <v>8.6631944444444442E-2</v>
      </c>
      <c r="N12" s="29">
        <f t="shared" si="5"/>
        <v>6.0763888888888812E-3</v>
      </c>
    </row>
    <row r="13" spans="2:17" x14ac:dyDescent="0.2">
      <c r="B13" s="29">
        <v>8.0555555555555561E-2</v>
      </c>
      <c r="C13" s="24" t="s">
        <v>332</v>
      </c>
      <c r="D13" s="29">
        <f t="shared" si="0"/>
        <v>0.24759259259259259</v>
      </c>
      <c r="E13" s="28" t="str">
        <f t="shared" si="1"/>
        <v xml:space="preserve"> (113 KB/s)</v>
      </c>
      <c r="F13" s="29">
        <f t="shared" si="2"/>
        <v>0.16703703703703704</v>
      </c>
      <c r="G13" s="31">
        <f>VLOOKUP(C13, $B$41:$E$77,4,0)</f>
        <v>1662216578</v>
      </c>
      <c r="H13" s="32">
        <f t="shared" si="3"/>
        <v>1623258.376953125</v>
      </c>
      <c r="I13" s="33">
        <f>H13/(F13* 86400)</f>
        <v>112.47632878001143</v>
      </c>
      <c r="L13" s="29">
        <v>8.0555555555555561E-2</v>
      </c>
      <c r="M13" s="29">
        <v>8.6354166666666662E-2</v>
      </c>
      <c r="N13" s="29">
        <f t="shared" si="5"/>
        <v>5.7986111111111016E-3</v>
      </c>
    </row>
    <row r="14" spans="2:17" x14ac:dyDescent="0.2">
      <c r="B14" s="29">
        <v>8.1250000000000003E-2</v>
      </c>
      <c r="C14" s="24" t="s">
        <v>308</v>
      </c>
      <c r="D14" s="29">
        <f t="shared" si="0"/>
        <v>0.10189814814814815</v>
      </c>
      <c r="E14" s="28" t="str">
        <f t="shared" si="1"/>
        <v xml:space="preserve"> (185 KB/s)</v>
      </c>
      <c r="F14" s="29">
        <f t="shared" si="2"/>
        <v>2.0648148148148152E-2</v>
      </c>
      <c r="G14" s="31">
        <f>VLOOKUP(C14, $B$41:$E$77,4,0)</f>
        <v>338182671</v>
      </c>
      <c r="H14" s="32">
        <f>G14/1024</f>
        <v>330256.5146484375</v>
      </c>
      <c r="I14" s="33">
        <f t="shared" si="4"/>
        <v>185.1213647132497</v>
      </c>
      <c r="L14" s="29">
        <v>8.1250000000000003E-2</v>
      </c>
      <c r="M14" s="29">
        <v>0.10189814814814815</v>
      </c>
      <c r="N14" s="29">
        <f t="shared" si="5"/>
        <v>2.0648148148148152E-2</v>
      </c>
    </row>
    <row r="15" spans="2:17" x14ac:dyDescent="0.2">
      <c r="B15" s="29">
        <v>8.1944444444444445E-2</v>
      </c>
      <c r="C15" s="24" t="s">
        <v>307</v>
      </c>
      <c r="D15" s="29">
        <f t="shared" si="0"/>
        <v>0.10155092592592592</v>
      </c>
      <c r="E15" s="28" t="str">
        <f t="shared" si="1"/>
        <v xml:space="preserve"> (194 KB/s)</v>
      </c>
      <c r="F15" s="29">
        <f t="shared" si="2"/>
        <v>1.9606481481481475E-2</v>
      </c>
      <c r="G15" s="31">
        <f>VLOOKUP(C15, $B$41:$E$77,4,0)</f>
        <v>334782054</v>
      </c>
      <c r="H15" s="32">
        <f t="shared" si="3"/>
        <v>326935.599609375</v>
      </c>
      <c r="I15" s="33">
        <f t="shared" si="4"/>
        <v>192.99622172926513</v>
      </c>
      <c r="L15" s="29">
        <v>8.1944444444444445E-2</v>
      </c>
      <c r="M15" s="29">
        <v>0.10155092592592592</v>
      </c>
      <c r="N15" s="29">
        <f t="shared" si="5"/>
        <v>1.9606481481481475E-2</v>
      </c>
    </row>
    <row r="16" spans="2:17" x14ac:dyDescent="0.2">
      <c r="B16" s="29">
        <v>8.1944444444444445E-2</v>
      </c>
      <c r="C16" s="24" t="s">
        <v>309</v>
      </c>
      <c r="D16" s="29">
        <f t="shared" si="0"/>
        <v>0.1031712962962963</v>
      </c>
      <c r="E16" s="28" t="str">
        <f t="shared" si="1"/>
        <v xml:space="preserve"> (184 KB/s)</v>
      </c>
      <c r="F16" s="29">
        <f t="shared" si="2"/>
        <v>2.1226851851851858E-2</v>
      </c>
      <c r="G16" s="31">
        <f>VLOOKUP(C16, $B$41:$E$77,4,0)</f>
        <v>343259798</v>
      </c>
      <c r="H16" s="32">
        <f t="shared" si="3"/>
        <v>335214.646484375</v>
      </c>
      <c r="I16" s="33">
        <f t="shared" si="4"/>
        <v>182.77788794131675</v>
      </c>
      <c r="L16" s="29">
        <v>8.1944444444444445E-2</v>
      </c>
      <c r="M16" s="29">
        <v>0.1031712962962963</v>
      </c>
      <c r="N16" s="29">
        <f t="shared" si="5"/>
        <v>2.1226851851851858E-2</v>
      </c>
    </row>
    <row r="17" spans="2:14" x14ac:dyDescent="0.2">
      <c r="B17" s="29">
        <v>8.1944444444444445E-2</v>
      </c>
      <c r="C17" s="24" t="s">
        <v>315</v>
      </c>
      <c r="D17" s="29">
        <f t="shared" si="0"/>
        <v>0.1050925925925926</v>
      </c>
      <c r="E17" s="28" t="str">
        <f t="shared" si="1"/>
        <v xml:space="preserve"> (178 KB/s)</v>
      </c>
      <c r="F17" s="29">
        <f t="shared" si="2"/>
        <v>2.3148148148148154E-2</v>
      </c>
      <c r="G17" s="31">
        <f>VLOOKUP(C17, $B$41:$E$77,4,0)</f>
        <v>360974709</v>
      </c>
      <c r="H17" s="32">
        <f>G17/1024</f>
        <v>352514.3642578125</v>
      </c>
      <c r="I17" s="33">
        <f t="shared" si="4"/>
        <v>176.25718212890621</v>
      </c>
      <c r="L17" s="29">
        <v>8.1944444444444445E-2</v>
      </c>
      <c r="M17" s="29">
        <v>0.1050925925925926</v>
      </c>
      <c r="N17" s="29">
        <f t="shared" si="5"/>
        <v>2.3148148148148154E-2</v>
      </c>
    </row>
    <row r="18" spans="2:14" x14ac:dyDescent="0.2">
      <c r="B18" s="29">
        <v>8.611111111111111E-2</v>
      </c>
      <c r="C18" s="24" t="s">
        <v>316</v>
      </c>
      <c r="D18" s="29">
        <f t="shared" si="0"/>
        <v>0.10658564814814815</v>
      </c>
      <c r="E18" s="28" t="str">
        <f t="shared" si="1"/>
        <v xml:space="preserve"> (188 KB/s)</v>
      </c>
      <c r="F18" s="29">
        <f t="shared" si="2"/>
        <v>2.0474537037037041E-2</v>
      </c>
      <c r="G18" s="31">
        <f>VLOOKUP(C18, $B$41:$E$77,4,0)</f>
        <v>335757075</v>
      </c>
      <c r="H18" s="32">
        <f t="shared" si="3"/>
        <v>327887.7685546875</v>
      </c>
      <c r="I18" s="33">
        <f t="shared" si="4"/>
        <v>185.35204553684986</v>
      </c>
      <c r="L18" s="29">
        <v>8.611111111111111E-2</v>
      </c>
      <c r="M18" s="29">
        <v>0.10658564814814815</v>
      </c>
      <c r="N18" s="29">
        <f t="shared" si="5"/>
        <v>2.0474537037037041E-2</v>
      </c>
    </row>
    <row r="19" spans="2:14" x14ac:dyDescent="0.2">
      <c r="B19" s="29">
        <v>8.611111111111111E-2</v>
      </c>
      <c r="C19" s="24" t="s">
        <v>319</v>
      </c>
      <c r="D19" s="29">
        <f t="shared" si="0"/>
        <v>0.11005787037037038</v>
      </c>
      <c r="E19" s="28" t="str">
        <f t="shared" si="1"/>
        <v xml:space="preserve"> (161 KB/s)</v>
      </c>
      <c r="F19" s="29">
        <f t="shared" si="2"/>
        <v>2.3946759259259265E-2</v>
      </c>
      <c r="G19" s="31">
        <f>VLOOKUP(C19, $B$41:$E$77,4,0)</f>
        <v>334029218</v>
      </c>
      <c r="H19" s="32">
        <f t="shared" si="3"/>
        <v>326200.408203125</v>
      </c>
      <c r="I19" s="33">
        <f t="shared" si="4"/>
        <v>157.66090294979455</v>
      </c>
      <c r="L19" s="29">
        <v>8.611111111111111E-2</v>
      </c>
      <c r="M19" s="29">
        <v>0.11005787037037038</v>
      </c>
      <c r="N19" s="29">
        <f t="shared" si="5"/>
        <v>2.3946759259259265E-2</v>
      </c>
    </row>
    <row r="20" spans="2:14" x14ac:dyDescent="0.2">
      <c r="B20" s="29">
        <v>0.1</v>
      </c>
      <c r="C20" s="24" t="s">
        <v>330</v>
      </c>
      <c r="D20" s="29">
        <f t="shared" si="0"/>
        <v>0.12258101851851852</v>
      </c>
      <c r="E20" s="28" t="str">
        <f t="shared" si="1"/>
        <v xml:space="preserve"> (183 KB/s)</v>
      </c>
      <c r="F20" s="29">
        <f t="shared" si="2"/>
        <v>2.2581018518518514E-2</v>
      </c>
      <c r="G20" s="31">
        <f>VLOOKUP(C20, $B$41:$E$77,4,0)</f>
        <v>357453817</v>
      </c>
      <c r="H20" s="32">
        <f t="shared" si="3"/>
        <v>349075.9931640625</v>
      </c>
      <c r="I20" s="33">
        <f t="shared" si="4"/>
        <v>178.92157517378914</v>
      </c>
      <c r="L20" s="29">
        <v>0.1</v>
      </c>
      <c r="M20" s="29">
        <v>0.12258101851851852</v>
      </c>
      <c r="N20" s="29">
        <f t="shared" si="5"/>
        <v>2.2581018518518514E-2</v>
      </c>
    </row>
    <row r="21" spans="2:14" x14ac:dyDescent="0.2">
      <c r="B21" s="29">
        <v>0.10138888888888889</v>
      </c>
      <c r="C21" s="24" t="s">
        <v>331</v>
      </c>
      <c r="D21" s="29">
        <f t="shared" si="0"/>
        <v>0.12821759259259261</v>
      </c>
      <c r="E21" s="28" t="str">
        <f t="shared" si="1"/>
        <v xml:space="preserve"> (147 KB/s)</v>
      </c>
      <c r="F21" s="29">
        <f t="shared" si="2"/>
        <v>2.6828703703703716E-2</v>
      </c>
      <c r="G21" s="31">
        <f>VLOOKUP(C21, $B$41:$E$77,4,0)</f>
        <v>346787532</v>
      </c>
      <c r="H21" s="32">
        <f t="shared" si="3"/>
        <v>338659.69921875</v>
      </c>
      <c r="I21" s="33">
        <f t="shared" si="4"/>
        <v>146.09995652232521</v>
      </c>
      <c r="L21" s="29">
        <v>0.10138888888888889</v>
      </c>
      <c r="M21" s="29">
        <v>0.12821759259259261</v>
      </c>
      <c r="N21" s="29">
        <f t="shared" si="5"/>
        <v>2.6828703703703716E-2</v>
      </c>
    </row>
    <row r="22" spans="2:14" x14ac:dyDescent="0.2">
      <c r="B22" s="29">
        <v>0.10138888888888889</v>
      </c>
      <c r="C22" s="24" t="s">
        <v>329</v>
      </c>
      <c r="D22" s="29">
        <f t="shared" si="0"/>
        <v>0.12212962962962963</v>
      </c>
      <c r="E22" s="28" t="str">
        <f t="shared" si="1"/>
        <v xml:space="preserve"> (187 KB/s)</v>
      </c>
      <c r="F22" s="29">
        <f t="shared" si="2"/>
        <v>2.074074074074074E-2</v>
      </c>
      <c r="G22" s="31">
        <f>VLOOKUP(C22, $B$41:$E$77,4,0)</f>
        <v>334294276</v>
      </c>
      <c r="H22" s="32">
        <f t="shared" si="3"/>
        <v>326459.25390625</v>
      </c>
      <c r="I22" s="33">
        <f t="shared" si="4"/>
        <v>182.17592293875558</v>
      </c>
      <c r="L22" s="29">
        <v>0.10138888888888889</v>
      </c>
      <c r="M22" s="29">
        <v>0.12212962962962963</v>
      </c>
      <c r="N22" s="29">
        <f t="shared" si="5"/>
        <v>2.074074074074074E-2</v>
      </c>
    </row>
    <row r="23" spans="2:14" x14ac:dyDescent="0.2">
      <c r="B23" s="29">
        <v>0.10277777777777777</v>
      </c>
      <c r="C23" s="24" t="s">
        <v>310</v>
      </c>
      <c r="D23" s="29">
        <f t="shared" si="0"/>
        <v>0.10318287037037037</v>
      </c>
      <c r="E23" s="28" t="str">
        <f t="shared" si="1"/>
        <v xml:space="preserve"> (540 MB/s)</v>
      </c>
      <c r="F23" s="29">
        <f t="shared" si="2"/>
        <v>4.0509259259259578E-4</v>
      </c>
      <c r="G23" s="31">
        <f>VLOOKUP(C23, $B$41:$E$77,4,0)</f>
        <v>1133</v>
      </c>
      <c r="H23" s="32">
        <f>G23/1024</f>
        <v>1.1064453125</v>
      </c>
      <c r="I23" s="33">
        <f>H23/(F23* 86400)</f>
        <v>3.1612723214285467E-2</v>
      </c>
      <c r="J23">
        <f>540/1024</f>
        <v>0.52734375</v>
      </c>
      <c r="L23" s="29">
        <v>0.10277777777777777</v>
      </c>
      <c r="M23" s="29">
        <v>0.10318287037037037</v>
      </c>
      <c r="N23" s="29">
        <f t="shared" si="5"/>
        <v>4.0509259259259578E-4</v>
      </c>
    </row>
    <row r="24" spans="2:14" x14ac:dyDescent="0.2">
      <c r="B24" s="29">
        <v>0.10277777777777777</v>
      </c>
      <c r="C24" s="24" t="s">
        <v>311</v>
      </c>
      <c r="D24" s="29">
        <f t="shared" si="0"/>
        <v>0.10319444444444445</v>
      </c>
      <c r="E24" s="28" t="str">
        <f t="shared" si="1"/>
        <v xml:space="preserve"> (92.5 MB/s)</v>
      </c>
      <c r="F24" s="29">
        <f t="shared" si="2"/>
        <v>4.1666666666667629E-4</v>
      </c>
      <c r="G24" s="31">
        <f>VLOOKUP(C24, $B$41:$E$77,4,0)</f>
        <v>43444</v>
      </c>
      <c r="H24" s="32">
        <f>G24/1024</f>
        <v>42.42578125</v>
      </c>
      <c r="I24" s="33">
        <f>H24/(F24* 86400)</f>
        <v>1.1784939236110838</v>
      </c>
      <c r="J24">
        <f>92.5/1024</f>
        <v>9.033203125E-2</v>
      </c>
      <c r="L24" s="29">
        <v>0.10277777777777777</v>
      </c>
      <c r="M24" s="29">
        <v>0.10319444444444445</v>
      </c>
      <c r="N24" s="29">
        <f t="shared" si="5"/>
        <v>4.1666666666667629E-4</v>
      </c>
    </row>
    <row r="25" spans="2:14" x14ac:dyDescent="0.2">
      <c r="B25" s="29">
        <v>0.10277777777777777</v>
      </c>
      <c r="C25" s="24" t="s">
        <v>312</v>
      </c>
      <c r="D25" s="29">
        <f t="shared" si="0"/>
        <v>0.10320601851851852</v>
      </c>
      <c r="E25" s="28" t="str">
        <f t="shared" si="1"/>
        <v xml:space="preserve"> (161 MB/s)</v>
      </c>
      <c r="F25" s="29">
        <f t="shared" si="2"/>
        <v>4.2824074074074292E-4</v>
      </c>
      <c r="G25" s="31">
        <f>VLOOKUP(C25, $B$41:$E$77,4,0)</f>
        <v>1523</v>
      </c>
      <c r="H25" s="32">
        <f t="shared" si="3"/>
        <v>1.4873046875</v>
      </c>
      <c r="I25" s="33">
        <f t="shared" si="4"/>
        <v>4.0197423986486285E-2</v>
      </c>
      <c r="J25">
        <f>161/1024</f>
        <v>0.1572265625</v>
      </c>
      <c r="L25" s="29">
        <v>0.10277777777777777</v>
      </c>
      <c r="M25" s="29">
        <v>0.10320601851851852</v>
      </c>
      <c r="N25" s="29">
        <f t="shared" si="5"/>
        <v>4.2824074074074292E-4</v>
      </c>
    </row>
    <row r="26" spans="2:14" x14ac:dyDescent="0.2">
      <c r="B26" s="29">
        <v>0.10277777777777777</v>
      </c>
      <c r="C26" s="24" t="s">
        <v>313</v>
      </c>
      <c r="D26" s="29">
        <f t="shared" si="0"/>
        <v>0.1032175925925926</v>
      </c>
      <c r="E26" s="28" t="str">
        <f t="shared" si="1"/>
        <v xml:space="preserve"> (654 MB/s)</v>
      </c>
      <c r="F26" s="29">
        <f t="shared" si="2"/>
        <v>4.3981481481482343E-4</v>
      </c>
      <c r="G26" s="31">
        <f>VLOOKUP(C26, $B$41:$E$77,4,0)</f>
        <v>2745</v>
      </c>
      <c r="H26" s="32">
        <f t="shared" si="3"/>
        <v>2.6806640625</v>
      </c>
      <c r="I26" s="33">
        <f t="shared" si="4"/>
        <v>7.0543791118419671E-2</v>
      </c>
      <c r="J26">
        <f>654/1024</f>
        <v>0.638671875</v>
      </c>
      <c r="L26" s="29">
        <v>0.10277777777777777</v>
      </c>
      <c r="M26" s="29">
        <v>0.1032175925925926</v>
      </c>
      <c r="N26" s="29">
        <f t="shared" si="5"/>
        <v>4.3981481481482343E-4</v>
      </c>
    </row>
    <row r="27" spans="2:14" x14ac:dyDescent="0.2">
      <c r="B27" s="29">
        <v>0.10277777777777777</v>
      </c>
      <c r="C27" s="24" t="s">
        <v>314</v>
      </c>
      <c r="D27" s="29">
        <f t="shared" si="0"/>
        <v>0.10322916666666666</v>
      </c>
      <c r="E27" s="28" t="str">
        <f t="shared" si="1"/>
        <v xml:space="preserve"> (234 MB/s)</v>
      </c>
      <c r="F27" s="29">
        <f t="shared" si="2"/>
        <v>4.5138888888889006E-4</v>
      </c>
      <c r="G27" s="31">
        <f>VLOOKUP(C27, $B$41:$E$77,4,0)</f>
        <v>980</v>
      </c>
      <c r="H27" s="32">
        <f t="shared" si="3"/>
        <v>0.95703125</v>
      </c>
      <c r="I27" s="33">
        <f t="shared" si="4"/>
        <v>2.4539262820512758E-2</v>
      </c>
      <c r="J27">
        <f>234/1024</f>
        <v>0.228515625</v>
      </c>
      <c r="L27" s="29">
        <v>0.10277777777777777</v>
      </c>
      <c r="M27" s="29">
        <v>0.10322916666666666</v>
      </c>
      <c r="N27" s="29">
        <f t="shared" si="5"/>
        <v>4.5138888888889006E-4</v>
      </c>
    </row>
    <row r="28" spans="2:14" x14ac:dyDescent="0.2">
      <c r="B28" s="29">
        <v>0.10277777777777777</v>
      </c>
      <c r="C28" s="24" t="s">
        <v>328</v>
      </c>
      <c r="D28" s="29">
        <f t="shared" si="0"/>
        <v>0.11979166666666667</v>
      </c>
      <c r="E28" s="28" t="str">
        <f t="shared" si="1"/>
        <v xml:space="preserve"> (175 KB/s)</v>
      </c>
      <c r="F28" s="29">
        <f t="shared" si="2"/>
        <v>1.7013888888888898E-2</v>
      </c>
      <c r="G28" s="31">
        <f>VLOOKUP(C28, $B$41:$E$77,4,0)</f>
        <v>256683787</v>
      </c>
      <c r="H28" s="32">
        <f t="shared" si="3"/>
        <v>250667.7607421875</v>
      </c>
      <c r="I28" s="33">
        <f t="shared" si="4"/>
        <v>170.5222862191751</v>
      </c>
      <c r="L28" s="29">
        <v>0.10277777777777777</v>
      </c>
      <c r="M28" s="29">
        <v>0.11979166666666667</v>
      </c>
      <c r="N28" s="29">
        <f t="shared" si="5"/>
        <v>1.7013888888888898E-2</v>
      </c>
    </row>
    <row r="29" spans="2:14" x14ac:dyDescent="0.2">
      <c r="B29" s="29">
        <v>0.10486111111111111</v>
      </c>
      <c r="C29" s="24" t="s">
        <v>325</v>
      </c>
      <c r="D29" s="29">
        <f t="shared" si="0"/>
        <v>0.11427083333333334</v>
      </c>
      <c r="E29" s="28" t="str">
        <f t="shared" si="1"/>
        <v xml:space="preserve"> (226 KB/s)</v>
      </c>
      <c r="F29" s="29">
        <f t="shared" si="2"/>
        <v>9.4097222222222221E-3</v>
      </c>
      <c r="G29" s="31">
        <f>VLOOKUP(C29, $B$41:$E$77,4,0)</f>
        <v>183171943</v>
      </c>
      <c r="H29" s="32">
        <f t="shared" si="3"/>
        <v>178878.8505859375</v>
      </c>
      <c r="I29" s="33">
        <f t="shared" si="4"/>
        <v>220.02318645256764</v>
      </c>
      <c r="L29" s="29">
        <v>0.10486111111111111</v>
      </c>
      <c r="M29" s="29">
        <v>0.11427083333333334</v>
      </c>
      <c r="N29" s="29">
        <f t="shared" si="5"/>
        <v>9.4097222222222221E-3</v>
      </c>
    </row>
    <row r="30" spans="2:14" x14ac:dyDescent="0.2">
      <c r="B30" s="29">
        <v>0.10625</v>
      </c>
      <c r="C30" s="24" t="s">
        <v>317</v>
      </c>
      <c r="D30" s="29">
        <f t="shared" si="0"/>
        <v>0.10831018518518519</v>
      </c>
      <c r="E30" s="28" t="str">
        <f t="shared" si="1"/>
        <v xml:space="preserve"> (326 KB/s)</v>
      </c>
      <c r="F30" s="29">
        <f t="shared" si="2"/>
        <v>2.0601851851851927E-3</v>
      </c>
      <c r="G30" s="31">
        <f>VLOOKUP(C30, $B$41:$E$77,4,0)</f>
        <v>49527458</v>
      </c>
      <c r="H30" s="32">
        <f t="shared" si="3"/>
        <v>48366.658203125</v>
      </c>
      <c r="I30" s="33">
        <f t="shared" si="4"/>
        <v>271.72279889395969</v>
      </c>
      <c r="L30" s="29">
        <v>0.10625</v>
      </c>
      <c r="M30" s="29">
        <v>0.10831018518518519</v>
      </c>
      <c r="N30" s="29">
        <f t="shared" si="5"/>
        <v>2.0601851851851927E-3</v>
      </c>
    </row>
    <row r="31" spans="2:14" x14ac:dyDescent="0.2">
      <c r="B31" s="29">
        <v>0.1076388888888889</v>
      </c>
      <c r="C31" s="24" t="s">
        <v>318</v>
      </c>
      <c r="D31" s="29">
        <f t="shared" si="0"/>
        <v>0.10924768518518518</v>
      </c>
      <c r="E31" s="28" t="str">
        <f t="shared" si="1"/>
        <v xml:space="preserve"> (604 KB/s)</v>
      </c>
      <c r="F31" s="29">
        <f t="shared" si="2"/>
        <v>1.6087962962962887E-3</v>
      </c>
      <c r="G31" s="31">
        <f>VLOOKUP(C31, $B$41:$E$77,4,0)</f>
        <v>49129154</v>
      </c>
      <c r="H31" s="32">
        <f t="shared" si="3"/>
        <v>47977.689453125</v>
      </c>
      <c r="I31" s="33">
        <f t="shared" si="4"/>
        <v>345.16323347572103</v>
      </c>
      <c r="L31" s="29">
        <v>0.1076388888888889</v>
      </c>
      <c r="M31" s="29">
        <v>0.10924768518518518</v>
      </c>
      <c r="N31" s="29">
        <f t="shared" si="5"/>
        <v>1.6087962962962887E-3</v>
      </c>
    </row>
    <row r="32" spans="2:14" x14ac:dyDescent="0.2">
      <c r="B32" s="29">
        <v>0.10902777777777778</v>
      </c>
      <c r="C32" s="24" t="s">
        <v>320</v>
      </c>
      <c r="D32" s="29">
        <f t="shared" si="0"/>
        <v>0.11025462962962963</v>
      </c>
      <c r="E32" s="28" t="str">
        <f t="shared" si="1"/>
        <v xml:space="preserve"> (559 KB/s)</v>
      </c>
      <c r="F32" s="29">
        <f t="shared" si="2"/>
        <v>1.226851851851854E-3</v>
      </c>
      <c r="G32" s="31">
        <f>VLOOKUP(C32, $B$41:$E$77,4,0)</f>
        <v>49302694</v>
      </c>
      <c r="H32" s="32">
        <f t="shared" si="3"/>
        <v>48147.162109375</v>
      </c>
      <c r="I32" s="33">
        <f t="shared" si="4"/>
        <v>454.2185104658011</v>
      </c>
      <c r="L32" s="29">
        <v>0.10902777777777778</v>
      </c>
      <c r="M32" s="29">
        <v>0.11025462962962963</v>
      </c>
      <c r="N32" s="29">
        <f t="shared" si="5"/>
        <v>1.226851851851854E-3</v>
      </c>
    </row>
    <row r="33" spans="2:14" x14ac:dyDescent="0.2">
      <c r="B33" s="29">
        <v>0.10972222222222222</v>
      </c>
      <c r="C33" s="24" t="s">
        <v>321</v>
      </c>
      <c r="D33" s="29">
        <f t="shared" si="0"/>
        <v>0.11162037037037037</v>
      </c>
      <c r="E33" s="28" t="str">
        <f t="shared" si="1"/>
        <v xml:space="preserve"> (357 KB/s)</v>
      </c>
      <c r="F33" s="29">
        <f t="shared" si="2"/>
        <v>1.8981481481481488E-3</v>
      </c>
      <c r="G33" s="31">
        <f>VLOOKUP(C33, $B$41:$E$77,4,0)</f>
        <v>48974348</v>
      </c>
      <c r="H33" s="32">
        <f t="shared" si="3"/>
        <v>47826.51171875</v>
      </c>
      <c r="I33" s="33">
        <f t="shared" si="4"/>
        <v>291.62507145579258</v>
      </c>
      <c r="L33" s="29">
        <v>0.10972222222222222</v>
      </c>
      <c r="M33" s="29">
        <v>0.11162037037037037</v>
      </c>
      <c r="N33" s="29">
        <f t="shared" si="5"/>
        <v>1.8981481481481488E-3</v>
      </c>
    </row>
    <row r="34" spans="2:14" x14ac:dyDescent="0.2">
      <c r="B34" s="29">
        <v>0.10972222222222222</v>
      </c>
      <c r="C34" s="24" t="s">
        <v>322</v>
      </c>
      <c r="D34" s="29">
        <f t="shared" si="0"/>
        <v>0.11222222222222222</v>
      </c>
      <c r="E34" s="28" t="str">
        <f t="shared" si="1"/>
        <v xml:space="preserve"> (285 KB/s)</v>
      </c>
      <c r="F34" s="29">
        <f t="shared" si="2"/>
        <v>2.5000000000000022E-3</v>
      </c>
      <c r="G34" s="31">
        <f>VLOOKUP(C34, $B$41:$E$77,4,0)</f>
        <v>49405570</v>
      </c>
      <c r="H34" s="32">
        <f t="shared" si="3"/>
        <v>48247.626953125</v>
      </c>
      <c r="I34" s="33">
        <f t="shared" si="4"/>
        <v>223.36864330150442</v>
      </c>
      <c r="L34" s="29">
        <v>0.10972222222222222</v>
      </c>
      <c r="M34" s="29">
        <v>0.11222222222222222</v>
      </c>
      <c r="N34" s="29">
        <f t="shared" si="5"/>
        <v>2.5000000000000022E-3</v>
      </c>
    </row>
    <row r="35" spans="2:14" x14ac:dyDescent="0.2">
      <c r="B35" s="29">
        <v>0.1111111111111111</v>
      </c>
      <c r="C35" s="24" t="s">
        <v>323</v>
      </c>
      <c r="D35" s="29">
        <f t="shared" si="0"/>
        <v>0.11255787037037036</v>
      </c>
      <c r="E35" s="28" t="str">
        <f t="shared" si="1"/>
        <v xml:space="preserve"> (607 KB/s)</v>
      </c>
      <c r="F35" s="29">
        <f t="shared" si="2"/>
        <v>1.4467592592592587E-3</v>
      </c>
      <c r="G35" s="31">
        <f>VLOOKUP(C35, $B$41:$E$77,4,0)</f>
        <v>49351197</v>
      </c>
      <c r="H35" s="32">
        <f t="shared" si="3"/>
        <v>48194.5283203125</v>
      </c>
      <c r="I35" s="33">
        <f t="shared" si="4"/>
        <v>385.55622656250011</v>
      </c>
      <c r="L35" s="29">
        <v>0.1111111111111111</v>
      </c>
      <c r="M35" s="29">
        <v>0.11255787037037036</v>
      </c>
      <c r="N35" s="29">
        <f t="shared" si="5"/>
        <v>1.4467592592592587E-3</v>
      </c>
    </row>
    <row r="36" spans="2:14" x14ac:dyDescent="0.2">
      <c r="B36" s="29">
        <v>0.11180555555555556</v>
      </c>
      <c r="C36" s="24" t="s">
        <v>327</v>
      </c>
      <c r="D36" s="29">
        <f t="shared" si="0"/>
        <v>0.11516203703703703</v>
      </c>
      <c r="E36" s="28" t="str">
        <f t="shared" si="1"/>
        <v xml:space="preserve"> (189 KB/s)</v>
      </c>
      <c r="F36" s="29">
        <f t="shared" si="2"/>
        <v>3.3564814814814742E-3</v>
      </c>
      <c r="G36" s="31">
        <f>VLOOKUP(C36, $B$41:$E$77,4,0)</f>
        <v>49118060</v>
      </c>
      <c r="H36" s="32">
        <f t="shared" si="3"/>
        <v>47966.85546875</v>
      </c>
      <c r="I36" s="33">
        <f t="shared" si="4"/>
        <v>165.40294989224174</v>
      </c>
      <c r="L36" s="29">
        <v>0.11180555555555556</v>
      </c>
      <c r="M36" s="29">
        <v>0.11516203703703703</v>
      </c>
      <c r="N36" s="29">
        <f t="shared" si="5"/>
        <v>3.3564814814814742E-3</v>
      </c>
    </row>
    <row r="37" spans="2:14" x14ac:dyDescent="0.2">
      <c r="B37" s="29">
        <v>0.1125</v>
      </c>
      <c r="C37" s="24" t="s">
        <v>324</v>
      </c>
      <c r="D37" s="29">
        <f t="shared" si="0"/>
        <v>0.11348379629629629</v>
      </c>
      <c r="E37" s="28" t="str">
        <f t="shared" si="1"/>
        <v xml:space="preserve"> (606 KB/s)</v>
      </c>
      <c r="F37" s="29">
        <f t="shared" si="2"/>
        <v>9.8379629629628818E-4</v>
      </c>
      <c r="G37" s="31">
        <f>VLOOKUP(C37, $B$41:$E$77,4,0)</f>
        <v>49222292</v>
      </c>
      <c r="H37" s="32">
        <f t="shared" si="3"/>
        <v>48068.64453125</v>
      </c>
      <c r="I37" s="33">
        <f t="shared" si="4"/>
        <v>565.51346507353401</v>
      </c>
      <c r="L37" s="29">
        <v>0.1125</v>
      </c>
      <c r="M37" s="29">
        <v>0.11348379629629629</v>
      </c>
      <c r="N37" s="29">
        <f t="shared" si="5"/>
        <v>9.8379629629628818E-4</v>
      </c>
    </row>
    <row r="38" spans="2:14" x14ac:dyDescent="0.2">
      <c r="B38" s="29">
        <v>0.11319444444444444</v>
      </c>
      <c r="C38" s="24" t="s">
        <v>326</v>
      </c>
      <c r="D38" s="29">
        <f t="shared" si="0"/>
        <v>0.11440972222222222</v>
      </c>
      <c r="E38" s="28" t="str">
        <f t="shared" si="1"/>
        <v xml:space="preserve"> (607 KB/s)</v>
      </c>
      <c r="F38" s="29">
        <f t="shared" si="2"/>
        <v>1.2152777777777735E-3</v>
      </c>
      <c r="G38" s="31">
        <f>VLOOKUP(C38, $B$41:$E$77,4,0)</f>
        <v>49049043</v>
      </c>
      <c r="H38" s="32">
        <f t="shared" si="3"/>
        <v>47899.4560546875</v>
      </c>
      <c r="I38" s="33">
        <f t="shared" si="4"/>
        <v>456.18529575893018</v>
      </c>
      <c r="L38" s="29">
        <v>0.11319444444444444</v>
      </c>
      <c r="M38" s="29">
        <v>0.11440972222222222</v>
      </c>
      <c r="N38" s="29">
        <f t="shared" si="5"/>
        <v>1.2152777777777735E-3</v>
      </c>
    </row>
    <row r="39" spans="2:14" x14ac:dyDescent="0.2">
      <c r="B39" s="29"/>
      <c r="D39" s="29"/>
      <c r="F39" s="29">
        <f>LARGE(F2:F38, 2)</f>
        <v>2.6828703703703716E-2</v>
      </c>
      <c r="G39" s="31"/>
      <c r="H39" s="32"/>
      <c r="I39" s="33">
        <f>AVERAGE(I2:I38)</f>
        <v>190.46674910202148</v>
      </c>
    </row>
    <row r="40" spans="2:14" x14ac:dyDescent="0.2">
      <c r="G40" s="31">
        <f>88215 + 1712866737 + 325752681 + 344118340 + 349119820 + 353819873 + 352405514 + 358039505 + 356242977 + 356806974 + 362425876 + 5303522690 + 1072915565 + 1081034880 + 1104925693 + 1128717575 + 1072721392 + 1084498935 + 1131522797 + 1094911140 + 1077139448 + 2846 + 120435 + 4141 + 5444 + 2355 + 2719425177 + 769200785 + 206345528 + 206434386 + 206661945 + 207109695 + 206841100 + 206343158 + 206504863 + 206834340 + 207103935 + 1248</f>
        <v>25372538008</v>
      </c>
      <c r="H40" s="32">
        <f>G40/1024/1024/1024</f>
        <v>23.630017422139645</v>
      </c>
    </row>
    <row r="41" spans="2:14" x14ac:dyDescent="0.2">
      <c r="B41" s="28" t="s">
        <v>296</v>
      </c>
      <c r="C41" s="30">
        <v>7.5960648148148152E-2</v>
      </c>
      <c r="D41" s="28" t="s">
        <v>337</v>
      </c>
      <c r="E41" s="28">
        <v>22078</v>
      </c>
    </row>
    <row r="42" spans="2:14" x14ac:dyDescent="0.2">
      <c r="B42" s="28" t="s">
        <v>297</v>
      </c>
      <c r="C42" s="30">
        <v>8.0694444444444444E-2</v>
      </c>
      <c r="D42" s="28" t="s">
        <v>338</v>
      </c>
      <c r="E42" s="28">
        <v>77820683</v>
      </c>
    </row>
    <row r="43" spans="2:14" x14ac:dyDescent="0.2">
      <c r="B43" s="28" t="s">
        <v>298</v>
      </c>
      <c r="C43" s="30">
        <v>8.0763888888888885E-2</v>
      </c>
      <c r="D43" s="28" t="s">
        <v>339</v>
      </c>
      <c r="E43" s="28">
        <v>90354194</v>
      </c>
    </row>
    <row r="44" spans="2:14" x14ac:dyDescent="0.2">
      <c r="B44" s="28" t="s">
        <v>299</v>
      </c>
      <c r="C44" s="30">
        <v>8.1134259259259253E-2</v>
      </c>
      <c r="D44" s="28" t="s">
        <v>340</v>
      </c>
      <c r="E44" s="28">
        <v>94506460</v>
      </c>
    </row>
    <row r="45" spans="2:14" x14ac:dyDescent="0.2">
      <c r="B45" s="28" t="s">
        <v>300</v>
      </c>
      <c r="C45" s="30">
        <v>8.1250000000000003E-2</v>
      </c>
      <c r="D45" s="28" t="s">
        <v>341</v>
      </c>
      <c r="E45" s="28">
        <v>79059770</v>
      </c>
    </row>
    <row r="46" spans="2:14" x14ac:dyDescent="0.2">
      <c r="B46" s="28" t="s">
        <v>301</v>
      </c>
      <c r="C46" s="30">
        <v>8.1979166666666672E-2</v>
      </c>
      <c r="D46" s="28" t="s">
        <v>342</v>
      </c>
      <c r="E46" s="28">
        <v>99129477</v>
      </c>
    </row>
    <row r="47" spans="2:14" x14ac:dyDescent="0.2">
      <c r="B47" s="28" t="s">
        <v>302</v>
      </c>
      <c r="C47" s="30">
        <v>8.2106481481481475E-2</v>
      </c>
      <c r="D47" s="28" t="s">
        <v>343</v>
      </c>
      <c r="E47" s="28">
        <v>97538543</v>
      </c>
    </row>
    <row r="48" spans="2:14" x14ac:dyDescent="0.2">
      <c r="B48" s="28" t="s">
        <v>303</v>
      </c>
      <c r="C48" s="30">
        <v>8.217592592592593E-2</v>
      </c>
      <c r="D48" s="28" t="s">
        <v>344</v>
      </c>
      <c r="E48" s="28">
        <v>85136574</v>
      </c>
    </row>
    <row r="49" spans="2:5" x14ac:dyDescent="0.2">
      <c r="B49" s="28" t="s">
        <v>304</v>
      </c>
      <c r="C49" s="30">
        <v>8.6354166666666662E-2</v>
      </c>
      <c r="D49" s="28" t="s">
        <v>345</v>
      </c>
      <c r="E49" s="28">
        <v>94865385</v>
      </c>
    </row>
    <row r="50" spans="2:5" x14ac:dyDescent="0.2">
      <c r="B50" s="28" t="s">
        <v>305</v>
      </c>
      <c r="C50" s="30">
        <v>8.6631944444444442E-2</v>
      </c>
      <c r="D50" s="28" t="s">
        <v>346</v>
      </c>
      <c r="E50" s="28">
        <v>99321249</v>
      </c>
    </row>
    <row r="51" spans="2:5" x14ac:dyDescent="0.2">
      <c r="B51" s="28" t="s">
        <v>306</v>
      </c>
      <c r="C51" s="30">
        <v>0.10048611111111111</v>
      </c>
      <c r="D51" s="28" t="s">
        <v>347</v>
      </c>
      <c r="E51" s="28">
        <v>423143342</v>
      </c>
    </row>
    <row r="52" spans="2:5" x14ac:dyDescent="0.2">
      <c r="B52" s="28" t="s">
        <v>307</v>
      </c>
      <c r="C52" s="30">
        <v>0.10155092592592592</v>
      </c>
      <c r="D52" s="28" t="s">
        <v>348</v>
      </c>
      <c r="E52" s="28">
        <v>334782054</v>
      </c>
    </row>
    <row r="53" spans="2:5" x14ac:dyDescent="0.2">
      <c r="B53" s="28" t="s">
        <v>308</v>
      </c>
      <c r="C53" s="30">
        <v>0.10189814814814815</v>
      </c>
      <c r="D53" s="28" t="s">
        <v>338</v>
      </c>
      <c r="E53" s="28">
        <v>338182671</v>
      </c>
    </row>
    <row r="54" spans="2:5" x14ac:dyDescent="0.2">
      <c r="B54" s="28" t="s">
        <v>309</v>
      </c>
      <c r="C54" s="30">
        <v>0.1031712962962963</v>
      </c>
      <c r="D54" s="28" t="s">
        <v>349</v>
      </c>
      <c r="E54" s="28">
        <v>343259798</v>
      </c>
    </row>
    <row r="55" spans="2:5" x14ac:dyDescent="0.2">
      <c r="B55" s="28" t="s">
        <v>310</v>
      </c>
      <c r="C55" s="30">
        <v>0.10318287037037037</v>
      </c>
      <c r="D55" s="28" t="s">
        <v>366</v>
      </c>
      <c r="E55" s="28">
        <v>1133</v>
      </c>
    </row>
    <row r="56" spans="2:5" x14ac:dyDescent="0.2">
      <c r="B56" s="28" t="s">
        <v>311</v>
      </c>
      <c r="C56" s="30">
        <v>0.10319444444444445</v>
      </c>
      <c r="D56" s="28" t="s">
        <v>367</v>
      </c>
      <c r="E56" s="28">
        <v>43444</v>
      </c>
    </row>
    <row r="57" spans="2:5" x14ac:dyDescent="0.2">
      <c r="B57" s="28" t="s">
        <v>312</v>
      </c>
      <c r="C57" s="30">
        <v>0.10320601851851852</v>
      </c>
      <c r="D57" s="28" t="s">
        <v>368</v>
      </c>
      <c r="E57" s="28">
        <v>1523</v>
      </c>
    </row>
    <row r="58" spans="2:5" x14ac:dyDescent="0.2">
      <c r="B58" s="28" t="s">
        <v>313</v>
      </c>
      <c r="C58" s="30">
        <v>0.1032175925925926</v>
      </c>
      <c r="D58" s="28" t="s">
        <v>369</v>
      </c>
      <c r="E58" s="28">
        <v>2745</v>
      </c>
    </row>
    <row r="59" spans="2:5" x14ac:dyDescent="0.2">
      <c r="B59" s="28" t="s">
        <v>314</v>
      </c>
      <c r="C59" s="30">
        <v>0.10322916666666666</v>
      </c>
      <c r="D59" s="28" t="s">
        <v>370</v>
      </c>
      <c r="E59" s="28">
        <v>980</v>
      </c>
    </row>
    <row r="60" spans="2:5" x14ac:dyDescent="0.2">
      <c r="B60" s="28" t="s">
        <v>315</v>
      </c>
      <c r="C60" s="30">
        <v>0.1050925925925926</v>
      </c>
      <c r="D60" s="28" t="s">
        <v>350</v>
      </c>
      <c r="E60" s="28">
        <v>360974709</v>
      </c>
    </row>
    <row r="61" spans="2:5" x14ac:dyDescent="0.2">
      <c r="B61" s="28" t="s">
        <v>316</v>
      </c>
      <c r="C61" s="30">
        <v>0.10658564814814815</v>
      </c>
      <c r="D61" s="28" t="s">
        <v>351</v>
      </c>
      <c r="E61" s="28">
        <v>335757075</v>
      </c>
    </row>
    <row r="62" spans="2:5" x14ac:dyDescent="0.2">
      <c r="B62" s="28" t="s">
        <v>317</v>
      </c>
      <c r="C62" s="30">
        <v>0.10831018518518519</v>
      </c>
      <c r="D62" s="28" t="s">
        <v>352</v>
      </c>
      <c r="E62" s="28">
        <v>49527458</v>
      </c>
    </row>
    <row r="63" spans="2:5" x14ac:dyDescent="0.2">
      <c r="B63" s="28" t="s">
        <v>318</v>
      </c>
      <c r="C63" s="30">
        <v>0.10924768518518518</v>
      </c>
      <c r="D63" s="28" t="s">
        <v>353</v>
      </c>
      <c r="E63" s="28">
        <v>49129154</v>
      </c>
    </row>
    <row r="64" spans="2:5" x14ac:dyDescent="0.2">
      <c r="B64" s="28" t="s">
        <v>319</v>
      </c>
      <c r="C64" s="30">
        <v>0.11005787037037038</v>
      </c>
      <c r="D64" s="28" t="s">
        <v>354</v>
      </c>
      <c r="E64" s="28">
        <v>334029218</v>
      </c>
    </row>
    <row r="65" spans="2:5" x14ac:dyDescent="0.2">
      <c r="B65" s="28" t="s">
        <v>320</v>
      </c>
      <c r="C65" s="30">
        <v>0.11025462962962963</v>
      </c>
      <c r="D65" s="28" t="s">
        <v>355</v>
      </c>
      <c r="E65" s="28">
        <v>49302694</v>
      </c>
    </row>
    <row r="66" spans="2:5" x14ac:dyDescent="0.2">
      <c r="B66" s="28" t="s">
        <v>321</v>
      </c>
      <c r="C66" s="30">
        <v>0.11162037037037037</v>
      </c>
      <c r="D66" s="28" t="s">
        <v>356</v>
      </c>
      <c r="E66" s="28">
        <v>48974348</v>
      </c>
    </row>
    <row r="67" spans="2:5" x14ac:dyDescent="0.2">
      <c r="B67" s="28" t="s">
        <v>322</v>
      </c>
      <c r="C67" s="30">
        <v>0.11222222222222222</v>
      </c>
      <c r="D67" s="28" t="s">
        <v>357</v>
      </c>
      <c r="E67" s="28">
        <v>49405570</v>
      </c>
    </row>
    <row r="68" spans="2:5" x14ac:dyDescent="0.2">
      <c r="B68" s="28" t="s">
        <v>323</v>
      </c>
      <c r="C68" s="30">
        <v>0.11255787037037036</v>
      </c>
      <c r="D68" s="28" t="s">
        <v>358</v>
      </c>
      <c r="E68" s="28">
        <v>49351197</v>
      </c>
    </row>
    <row r="69" spans="2:5" x14ac:dyDescent="0.2">
      <c r="B69" s="28" t="s">
        <v>324</v>
      </c>
      <c r="C69" s="30">
        <v>0.11348379629629629</v>
      </c>
      <c r="D69" s="28" t="s">
        <v>359</v>
      </c>
      <c r="E69" s="28">
        <v>49222292</v>
      </c>
    </row>
    <row r="70" spans="2:5" x14ac:dyDescent="0.2">
      <c r="B70" s="28" t="s">
        <v>325</v>
      </c>
      <c r="C70" s="30">
        <v>0.11427083333333334</v>
      </c>
      <c r="D70" s="28" t="s">
        <v>360</v>
      </c>
      <c r="E70" s="28">
        <v>183171943</v>
      </c>
    </row>
    <row r="71" spans="2:5" x14ac:dyDescent="0.2">
      <c r="B71" s="28" t="s">
        <v>326</v>
      </c>
      <c r="C71" s="30">
        <v>0.11440972222222222</v>
      </c>
      <c r="D71" s="28" t="s">
        <v>358</v>
      </c>
      <c r="E71" s="28">
        <v>49049043</v>
      </c>
    </row>
    <row r="72" spans="2:5" x14ac:dyDescent="0.2">
      <c r="B72" s="28" t="s">
        <v>327</v>
      </c>
      <c r="C72" s="30">
        <v>0.11516203703703703</v>
      </c>
      <c r="D72" s="28" t="s">
        <v>346</v>
      </c>
      <c r="E72" s="28">
        <v>49118060</v>
      </c>
    </row>
    <row r="73" spans="2:5" x14ac:dyDescent="0.2">
      <c r="B73" s="28" t="s">
        <v>328</v>
      </c>
      <c r="C73" s="30">
        <v>0.11979166666666667</v>
      </c>
      <c r="D73" s="28" t="s">
        <v>361</v>
      </c>
      <c r="E73" s="28">
        <v>256683787</v>
      </c>
    </row>
    <row r="74" spans="2:5" x14ac:dyDescent="0.2">
      <c r="B74" s="28" t="s">
        <v>329</v>
      </c>
      <c r="C74" s="30">
        <v>0.12212962962962963</v>
      </c>
      <c r="D74" s="28" t="s">
        <v>362</v>
      </c>
      <c r="E74" s="28">
        <v>334294276</v>
      </c>
    </row>
    <row r="75" spans="2:5" x14ac:dyDescent="0.2">
      <c r="B75" s="28" t="s">
        <v>330</v>
      </c>
      <c r="C75" s="30">
        <v>0.12258101851851852</v>
      </c>
      <c r="D75" s="28" t="s">
        <v>363</v>
      </c>
      <c r="E75" s="28">
        <v>357453817</v>
      </c>
    </row>
    <row r="76" spans="2:5" x14ac:dyDescent="0.2">
      <c r="B76" s="28" t="s">
        <v>331</v>
      </c>
      <c r="C76" s="30">
        <v>0.12821759259259261</v>
      </c>
      <c r="D76" s="28" t="s">
        <v>364</v>
      </c>
      <c r="E76" s="28">
        <v>346787532</v>
      </c>
    </row>
    <row r="77" spans="2:5" x14ac:dyDescent="0.2">
      <c r="B77" s="28" t="s">
        <v>332</v>
      </c>
      <c r="C77" s="30">
        <v>0.24759259259259259</v>
      </c>
      <c r="D77" s="28" t="s">
        <v>365</v>
      </c>
      <c r="E77" s="28">
        <v>1662216578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1DCC-CFE8-1040-8891-7CC3A1608C7F}">
  <dimension ref="A1:E3"/>
  <sheetViews>
    <sheetView workbookViewId="0">
      <selection activeCell="F17" sqref="F17"/>
    </sheetView>
  </sheetViews>
  <sheetFormatPr baseColWidth="10" defaultRowHeight="16" x14ac:dyDescent="0.2"/>
  <cols>
    <col min="2" max="2" width="19.6640625" bestFit="1" customWidth="1"/>
  </cols>
  <sheetData>
    <row r="1" spans="1:5" x14ac:dyDescent="0.2">
      <c r="C1" s="5" t="s">
        <v>376</v>
      </c>
      <c r="D1" s="5" t="s">
        <v>377</v>
      </c>
      <c r="E1" t="s">
        <v>378</v>
      </c>
    </row>
    <row r="2" spans="1:5" x14ac:dyDescent="0.2">
      <c r="A2" t="s">
        <v>380</v>
      </c>
      <c r="B2" s="24" t="s">
        <v>332</v>
      </c>
      <c r="C2" s="26">
        <v>0.2986111111111111</v>
      </c>
      <c r="D2" s="26">
        <v>0.42708333333333331</v>
      </c>
      <c r="E2" s="26">
        <f>D2-C2</f>
        <v>0.12847222222222221</v>
      </c>
    </row>
    <row r="3" spans="1:5" x14ac:dyDescent="0.2">
      <c r="A3" t="s">
        <v>379</v>
      </c>
      <c r="B3" s="24" t="s">
        <v>332</v>
      </c>
      <c r="C3" s="27">
        <v>0.4289236111111111</v>
      </c>
      <c r="D3" s="27">
        <v>0.57002314814814814</v>
      </c>
      <c r="E3" s="26">
        <f>D3-C3</f>
        <v>0.14109953703703704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32AB-DE5A-6F4F-A56E-38CF2FA88D5D}">
  <dimension ref="A2:E12"/>
  <sheetViews>
    <sheetView workbookViewId="0">
      <selection activeCell="E12" sqref="A2:E12"/>
    </sheetView>
  </sheetViews>
  <sheetFormatPr baseColWidth="10" defaultRowHeight="16" x14ac:dyDescent="0.2"/>
  <cols>
    <col min="1" max="1" width="15.6640625" bestFit="1" customWidth="1"/>
    <col min="2" max="2" width="18.5" bestFit="1" customWidth="1"/>
    <col min="3" max="3" width="16.5" bestFit="1" customWidth="1"/>
    <col min="4" max="4" width="10.33203125" bestFit="1" customWidth="1"/>
    <col min="5" max="5" width="17.1640625" bestFit="1" customWidth="1"/>
  </cols>
  <sheetData>
    <row r="2" spans="1:5" x14ac:dyDescent="0.2">
      <c r="A2" s="34" t="s">
        <v>385</v>
      </c>
      <c r="B2" s="34" t="s">
        <v>386</v>
      </c>
      <c r="C2" s="34" t="s">
        <v>387</v>
      </c>
      <c r="D2" s="34" t="s">
        <v>388</v>
      </c>
      <c r="E2" s="34" t="s">
        <v>389</v>
      </c>
    </row>
    <row r="3" spans="1:5" x14ac:dyDescent="0.2">
      <c r="A3" t="s">
        <v>396</v>
      </c>
      <c r="B3" s="35">
        <v>62471841</v>
      </c>
      <c r="C3">
        <v>7</v>
      </c>
      <c r="D3">
        <v>10</v>
      </c>
      <c r="E3" s="36">
        <v>100100</v>
      </c>
    </row>
    <row r="4" spans="1:5" x14ac:dyDescent="0.2">
      <c r="A4" t="s">
        <v>397</v>
      </c>
      <c r="B4" s="35">
        <v>65565012</v>
      </c>
      <c r="C4">
        <v>30</v>
      </c>
      <c r="D4">
        <v>10</v>
      </c>
      <c r="E4" s="36">
        <v>100500</v>
      </c>
    </row>
    <row r="5" spans="1:5" x14ac:dyDescent="0.2">
      <c r="A5" t="s">
        <v>398</v>
      </c>
      <c r="B5" s="35">
        <v>25684773</v>
      </c>
      <c r="C5">
        <v>11</v>
      </c>
      <c r="D5">
        <v>10</v>
      </c>
      <c r="E5" s="36">
        <v>100400</v>
      </c>
    </row>
    <row r="6" spans="1:5" x14ac:dyDescent="0.2">
      <c r="A6" t="s">
        <v>399</v>
      </c>
      <c r="B6" s="35">
        <v>43165479</v>
      </c>
      <c r="C6">
        <v>7</v>
      </c>
      <c r="D6">
        <v>1</v>
      </c>
      <c r="E6" s="36">
        <v>100100</v>
      </c>
    </row>
    <row r="7" spans="1:5" x14ac:dyDescent="0.2">
      <c r="A7" t="s">
        <v>390</v>
      </c>
      <c r="B7" s="35">
        <v>1359</v>
      </c>
      <c r="C7">
        <v>2</v>
      </c>
      <c r="D7">
        <v>1</v>
      </c>
      <c r="E7" s="37" t="s">
        <v>400</v>
      </c>
    </row>
    <row r="8" spans="1:5" x14ac:dyDescent="0.2">
      <c r="A8" t="s">
        <v>391</v>
      </c>
      <c r="B8">
        <v>61</v>
      </c>
      <c r="C8">
        <v>2</v>
      </c>
      <c r="D8">
        <v>1</v>
      </c>
      <c r="E8" s="37" t="s">
        <v>400</v>
      </c>
    </row>
    <row r="9" spans="1:5" x14ac:dyDescent="0.2">
      <c r="A9" t="s">
        <v>392</v>
      </c>
      <c r="B9" s="35">
        <v>5572</v>
      </c>
      <c r="C9">
        <v>2</v>
      </c>
      <c r="D9">
        <v>1</v>
      </c>
      <c r="E9" s="37" t="s">
        <v>400</v>
      </c>
    </row>
    <row r="10" spans="1:5" x14ac:dyDescent="0.2">
      <c r="A10" t="s">
        <v>393</v>
      </c>
      <c r="B10">
        <v>90</v>
      </c>
      <c r="C10">
        <v>2</v>
      </c>
      <c r="D10">
        <v>1</v>
      </c>
      <c r="E10" s="37" t="s">
        <v>400</v>
      </c>
    </row>
    <row r="11" spans="1:5" x14ac:dyDescent="0.2">
      <c r="A11" t="s">
        <v>394</v>
      </c>
      <c r="B11">
        <v>255</v>
      </c>
      <c r="C11">
        <v>2</v>
      </c>
      <c r="D11">
        <v>1</v>
      </c>
      <c r="E11" s="37" t="s">
        <v>400</v>
      </c>
    </row>
    <row r="12" spans="1:5" x14ac:dyDescent="0.2">
      <c r="A12" t="s">
        <v>395</v>
      </c>
      <c r="B12">
        <v>68</v>
      </c>
      <c r="C12">
        <v>2</v>
      </c>
      <c r="D12">
        <v>1</v>
      </c>
      <c r="E12" s="37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 Metadata</vt:lpstr>
      <vt:lpstr>Translated Metadata</vt:lpstr>
      <vt:lpstr>Time Analysis</vt:lpstr>
      <vt:lpstr>Hoja4</vt:lpstr>
      <vt:lpstr>Resumen de 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Fernando Vásquez Guerra</dc:creator>
  <cp:lastModifiedBy>Carlos Fernando Vásquez Guerra</cp:lastModifiedBy>
  <dcterms:created xsi:type="dcterms:W3CDTF">2025-05-09T04:34:19Z</dcterms:created>
  <dcterms:modified xsi:type="dcterms:W3CDTF">2025-05-10T12:37:52Z</dcterms:modified>
</cp:coreProperties>
</file>