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ainternationalllc.sharepoint.com/Shared Documents/ESTA_Team_Project_Loading/"/>
    </mc:Choice>
  </mc:AlternateContent>
  <xr:revisionPtr revIDLastSave="0" documentId="8_{4E88D318-C514-46A2-BC28-E886F596CAB1}" xr6:coauthVersionLast="47" xr6:coauthVersionMax="47" xr10:uidLastSave="{00000000-0000-0000-0000-000000000000}"/>
  <bookViews>
    <workbookView xWindow="-120" yWindow="-120" windowWidth="29040" windowHeight="15720" tabRatio="994" firstSheet="9" activeTab="9" xr2:uid="{87C11F57-E226-46EE-81FB-A13B893699F0}"/>
  </bookViews>
  <sheets>
    <sheet name="ESTA_Projects" sheetId="29" r:id="rId1"/>
    <sheet name="Entered Data" sheetId="23" r:id="rId2"/>
    <sheet name="Summary-hours" sheetId="1" r:id="rId3"/>
    <sheet name="Chart- Hours Per Person 21-22" sheetId="45" r:id="rId4"/>
    <sheet name="Chart-Summary" sheetId="22" r:id="rId5"/>
    <sheet name="2021-Charts" sheetId="42" r:id="rId6"/>
    <sheet name="2022-Charts" sheetId="52" r:id="rId7"/>
    <sheet name="Hrly Client Rate" sheetId="49" r:id="rId8"/>
    <sheet name="AEP-EMS" sheetId="8" r:id="rId9"/>
    <sheet name="Avangrid" sheetId="38" r:id="rId10"/>
    <sheet name="BHE" sheetId="51" r:id="rId11"/>
    <sheet name="BWP ECC" sheetId="13" r:id="rId12"/>
    <sheet name="BWP Telecom" sheetId="47" r:id="rId13"/>
    <sheet name="Duquesne" sheetId="54" r:id="rId14"/>
    <sheet name="Energisa" sheetId="20" r:id="rId15"/>
    <sheet name="NV Energy" sheetId="37" r:id="rId16"/>
    <sheet name="SEPA_NIST" sheetId="55" r:id="rId17"/>
    <sheet name="TH-MEA" sheetId="9" r:id="rId18"/>
    <sheet name="TH-PEA-IMPL" sheetId="40" r:id="rId19"/>
    <sheet name="TPC" sheetId="26" r:id="rId20"/>
    <sheet name="WB_EVN" sheetId="12" r:id="rId21"/>
    <sheet name="VN_NLDC" sheetId="41" r:id="rId22"/>
    <sheet name="SDGE" sheetId="19" r:id="rId23"/>
    <sheet name="Con Edison" sheetId="5" r:id="rId24"/>
    <sheet name="Consumers Energy" sheetId="7" r:id="rId25"/>
    <sheet name="Arizona Corp" sheetId="2" r:id="rId26"/>
    <sheet name="NIPSCO-Elc" sheetId="17" r:id="rId27"/>
    <sheet name="TVA" sheetId="10" r:id="rId28"/>
    <sheet name="PIP-SEC" sheetId="46" r:id="rId29"/>
    <sheet name="CPS_ADMS_BV" sheetId="44" r:id="rId30"/>
    <sheet name="MX-MIM" sheetId="11" r:id="rId31"/>
    <sheet name="Canadian Solar Spain" sheetId="50" r:id="rId32"/>
    <sheet name="Future Client 2" sheetId="56" r:id="rId33"/>
    <sheet name="Future Client 3" sheetId="57" r:id="rId34"/>
    <sheet name="Future Client 4" sheetId="58" r:id="rId35"/>
    <sheet name="Future Client 5" sheetId="59" r:id="rId36"/>
    <sheet name="TVA (2)" sheetId="60" r:id="rId3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58" i="60" l="1"/>
  <c r="Y58" i="60"/>
  <c r="X58" i="60"/>
  <c r="W58" i="60"/>
  <c r="V58" i="60"/>
  <c r="U58" i="60"/>
  <c r="T58" i="60"/>
  <c r="S58" i="60"/>
  <c r="R58" i="60"/>
  <c r="Q58" i="60"/>
  <c r="P58" i="60"/>
  <c r="O58" i="60"/>
  <c r="N58" i="60"/>
  <c r="M58" i="60"/>
  <c r="L58" i="60"/>
  <c r="K58" i="60"/>
  <c r="J58" i="60"/>
  <c r="I58" i="60"/>
  <c r="H58" i="60"/>
  <c r="G58" i="60"/>
  <c r="F58" i="60"/>
  <c r="E58" i="60"/>
  <c r="D58" i="60"/>
  <c r="C58" i="60"/>
  <c r="B57" i="60"/>
  <c r="B56" i="60"/>
  <c r="B55" i="60"/>
  <c r="B54" i="60"/>
  <c r="B53" i="60"/>
  <c r="B52" i="60"/>
  <c r="B51" i="60"/>
  <c r="B50" i="60"/>
  <c r="B49" i="60"/>
  <c r="B48" i="60"/>
  <c r="B47" i="60"/>
  <c r="B46" i="60"/>
  <c r="B45" i="60"/>
  <c r="B44" i="60"/>
  <c r="B43" i="60"/>
  <c r="B42" i="60"/>
  <c r="B41" i="60"/>
  <c r="B40" i="60"/>
  <c r="B39" i="60"/>
  <c r="B38" i="60"/>
  <c r="Z28" i="60"/>
  <c r="Y28" i="60"/>
  <c r="X28" i="60"/>
  <c r="W28" i="60"/>
  <c r="V28" i="60"/>
  <c r="U28" i="60"/>
  <c r="T28" i="60"/>
  <c r="S28" i="60"/>
  <c r="R28" i="60"/>
  <c r="Q28" i="60"/>
  <c r="P28" i="60"/>
  <c r="O28" i="60"/>
  <c r="N28" i="60"/>
  <c r="M28" i="60"/>
  <c r="L28" i="60"/>
  <c r="K28" i="60"/>
  <c r="J28" i="60"/>
  <c r="I28" i="60"/>
  <c r="H28" i="60"/>
  <c r="G28" i="60"/>
  <c r="F28" i="60"/>
  <c r="E28" i="60"/>
  <c r="D28" i="60"/>
  <c r="C28" i="60"/>
  <c r="B27" i="60"/>
  <c r="B26" i="60"/>
  <c r="B25" i="60"/>
  <c r="B24" i="60"/>
  <c r="B23" i="60"/>
  <c r="B22" i="60"/>
  <c r="B21" i="60"/>
  <c r="B20" i="60"/>
  <c r="B19" i="60"/>
  <c r="B18" i="60"/>
  <c r="B17" i="60"/>
  <c r="B16" i="60"/>
  <c r="B15" i="60"/>
  <c r="B14" i="60"/>
  <c r="B13" i="60"/>
  <c r="B12" i="60"/>
  <c r="B11" i="60"/>
  <c r="B10" i="60"/>
  <c r="B9" i="60"/>
  <c r="B8" i="60"/>
  <c r="N60" i="1"/>
  <c r="Z30" i="1"/>
  <c r="Y30" i="1"/>
  <c r="X30" i="1"/>
  <c r="W30" i="1"/>
  <c r="V30" i="1"/>
  <c r="U30" i="1"/>
  <c r="T30" i="1"/>
  <c r="S30" i="1"/>
  <c r="R30" i="1"/>
  <c r="Q30" i="1"/>
  <c r="P30" i="1"/>
  <c r="O30" i="1"/>
  <c r="R13" i="41"/>
  <c r="Q13" i="4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Z58" i="59"/>
  <c r="Y58" i="59"/>
  <c r="X58" i="59"/>
  <c r="W58" i="59"/>
  <c r="V58" i="59"/>
  <c r="U58" i="59"/>
  <c r="T58" i="59"/>
  <c r="S58" i="59"/>
  <c r="R58" i="59"/>
  <c r="Q58" i="59"/>
  <c r="P58" i="59"/>
  <c r="O58" i="59"/>
  <c r="N58" i="59"/>
  <c r="M58" i="59"/>
  <c r="L58" i="59"/>
  <c r="K58" i="59"/>
  <c r="J58" i="59"/>
  <c r="I58" i="59"/>
  <c r="H58" i="59"/>
  <c r="G58" i="59"/>
  <c r="F58" i="59"/>
  <c r="E58" i="59"/>
  <c r="D58" i="59"/>
  <c r="C58" i="59"/>
  <c r="B57" i="59"/>
  <c r="B56" i="59"/>
  <c r="B55" i="59"/>
  <c r="B54" i="59"/>
  <c r="B53" i="59"/>
  <c r="B52" i="59"/>
  <c r="B51" i="59"/>
  <c r="B50" i="59"/>
  <c r="B49" i="59"/>
  <c r="B48" i="59"/>
  <c r="B47" i="59"/>
  <c r="B46" i="59"/>
  <c r="B45" i="59"/>
  <c r="B44" i="59"/>
  <c r="B43" i="59"/>
  <c r="B42" i="59"/>
  <c r="B41" i="59"/>
  <c r="B40" i="59"/>
  <c r="B39" i="59"/>
  <c r="B38" i="59"/>
  <c r="Z28" i="59"/>
  <c r="Y28" i="59"/>
  <c r="X28" i="59"/>
  <c r="W28" i="59"/>
  <c r="V28" i="59"/>
  <c r="U28" i="59"/>
  <c r="T28" i="59"/>
  <c r="S28" i="59"/>
  <c r="R28" i="59"/>
  <c r="Q28" i="59"/>
  <c r="P28" i="59"/>
  <c r="O28" i="59"/>
  <c r="N28" i="59"/>
  <c r="M28" i="59"/>
  <c r="L28" i="59"/>
  <c r="K28" i="59"/>
  <c r="J28" i="59"/>
  <c r="I28" i="59"/>
  <c r="H28" i="59"/>
  <c r="G28" i="59"/>
  <c r="F28" i="59"/>
  <c r="E28" i="59"/>
  <c r="D28" i="59"/>
  <c r="C28" i="59"/>
  <c r="B27" i="59"/>
  <c r="B26" i="59"/>
  <c r="B25" i="59"/>
  <c r="B24" i="59"/>
  <c r="B23" i="59"/>
  <c r="B22" i="59"/>
  <c r="B21" i="59"/>
  <c r="B20" i="59"/>
  <c r="B19" i="59"/>
  <c r="B18" i="59"/>
  <c r="B17" i="59"/>
  <c r="B16" i="59"/>
  <c r="B15" i="59"/>
  <c r="B14" i="59"/>
  <c r="B13" i="59"/>
  <c r="B12" i="59"/>
  <c r="B11" i="59"/>
  <c r="B10" i="59"/>
  <c r="B9" i="59"/>
  <c r="B8" i="59"/>
  <c r="Z58" i="58"/>
  <c r="Y58" i="58"/>
  <c r="X58" i="58"/>
  <c r="W58" i="58"/>
  <c r="V58" i="58"/>
  <c r="U58" i="58"/>
  <c r="T58" i="58"/>
  <c r="S58" i="58"/>
  <c r="R58" i="58"/>
  <c r="Q58" i="58"/>
  <c r="P58" i="58"/>
  <c r="O58" i="58"/>
  <c r="N58" i="58"/>
  <c r="M58" i="58"/>
  <c r="L58" i="58"/>
  <c r="K58" i="58"/>
  <c r="J58" i="58"/>
  <c r="I58" i="58"/>
  <c r="H58" i="58"/>
  <c r="G58" i="58"/>
  <c r="F58" i="58"/>
  <c r="E58" i="58"/>
  <c r="D58" i="58"/>
  <c r="C58" i="58"/>
  <c r="B57" i="58"/>
  <c r="B56" i="58"/>
  <c r="B55" i="58"/>
  <c r="B54" i="58"/>
  <c r="B53" i="58"/>
  <c r="B52" i="58"/>
  <c r="B51" i="58"/>
  <c r="B50" i="58"/>
  <c r="B49" i="58"/>
  <c r="B48" i="58"/>
  <c r="B47" i="58"/>
  <c r="B46" i="58"/>
  <c r="B45" i="58"/>
  <c r="B44" i="58"/>
  <c r="B43" i="58"/>
  <c r="B42" i="58"/>
  <c r="B41" i="58"/>
  <c r="B40" i="58"/>
  <c r="B39" i="58"/>
  <c r="B38" i="58"/>
  <c r="Z28" i="58"/>
  <c r="Y28" i="58"/>
  <c r="X28" i="58"/>
  <c r="W28" i="58"/>
  <c r="V28" i="58"/>
  <c r="U28" i="58"/>
  <c r="T28" i="58"/>
  <c r="S28" i="58"/>
  <c r="R28" i="58"/>
  <c r="Q28" i="58"/>
  <c r="P28" i="58"/>
  <c r="O28" i="58"/>
  <c r="N28" i="58"/>
  <c r="M28" i="58"/>
  <c r="L28" i="58"/>
  <c r="K28" i="58"/>
  <c r="J28" i="58"/>
  <c r="I28" i="58"/>
  <c r="H28" i="58"/>
  <c r="G28" i="58"/>
  <c r="F28" i="58"/>
  <c r="E28" i="58"/>
  <c r="D28" i="58"/>
  <c r="C28" i="58"/>
  <c r="B27" i="58"/>
  <c r="B26" i="58"/>
  <c r="B25" i="58"/>
  <c r="B24" i="58"/>
  <c r="B23" i="58"/>
  <c r="B22" i="58"/>
  <c r="B21" i="58"/>
  <c r="B20" i="58"/>
  <c r="B19" i="58"/>
  <c r="B18" i="58"/>
  <c r="B17" i="58"/>
  <c r="B16" i="58"/>
  <c r="B15" i="58"/>
  <c r="B14" i="58"/>
  <c r="B13" i="58"/>
  <c r="B12" i="58"/>
  <c r="B11" i="58"/>
  <c r="B10" i="58"/>
  <c r="B9" i="58"/>
  <c r="B8" i="58"/>
  <c r="Z58" i="57"/>
  <c r="Y58" i="57"/>
  <c r="X58" i="57"/>
  <c r="W58" i="57"/>
  <c r="V58" i="57"/>
  <c r="U58" i="57"/>
  <c r="T58" i="57"/>
  <c r="S58" i="57"/>
  <c r="R58" i="57"/>
  <c r="Q58" i="57"/>
  <c r="P58" i="57"/>
  <c r="O58" i="57"/>
  <c r="N58" i="57"/>
  <c r="M58" i="57"/>
  <c r="L58" i="57"/>
  <c r="K58" i="57"/>
  <c r="J58" i="57"/>
  <c r="I58" i="57"/>
  <c r="H58" i="57"/>
  <c r="G58" i="57"/>
  <c r="F58" i="57"/>
  <c r="E58" i="57"/>
  <c r="D58" i="57"/>
  <c r="C58" i="57"/>
  <c r="B57" i="57"/>
  <c r="B56" i="57"/>
  <c r="B55" i="57"/>
  <c r="B54" i="57"/>
  <c r="B53" i="57"/>
  <c r="B52" i="57"/>
  <c r="B51" i="57"/>
  <c r="B50" i="57"/>
  <c r="B49" i="57"/>
  <c r="B48" i="57"/>
  <c r="B47" i="57"/>
  <c r="B46" i="57"/>
  <c r="B45" i="57"/>
  <c r="B44" i="57"/>
  <c r="B43" i="57"/>
  <c r="B42" i="57"/>
  <c r="B41" i="57"/>
  <c r="B40" i="57"/>
  <c r="B39" i="57"/>
  <c r="B38" i="57"/>
  <c r="Z28" i="57"/>
  <c r="Y28" i="57"/>
  <c r="X28" i="57"/>
  <c r="W28" i="57"/>
  <c r="V28" i="57"/>
  <c r="U28" i="57"/>
  <c r="T28" i="57"/>
  <c r="S28" i="57"/>
  <c r="R28" i="57"/>
  <c r="Q28" i="57"/>
  <c r="P28" i="57"/>
  <c r="O28" i="57"/>
  <c r="N28" i="57"/>
  <c r="M28" i="57"/>
  <c r="L28" i="57"/>
  <c r="K28" i="57"/>
  <c r="J28" i="57"/>
  <c r="I28" i="57"/>
  <c r="H28" i="57"/>
  <c r="G28" i="57"/>
  <c r="F28" i="57"/>
  <c r="E28" i="57"/>
  <c r="D28" i="57"/>
  <c r="C28" i="57"/>
  <c r="B27" i="57"/>
  <c r="B26" i="57"/>
  <c r="B25" i="57"/>
  <c r="B24" i="57"/>
  <c r="B23" i="57"/>
  <c r="B22" i="57"/>
  <c r="B21" i="57"/>
  <c r="B20" i="57"/>
  <c r="B19" i="57"/>
  <c r="B18" i="57"/>
  <c r="B17" i="57"/>
  <c r="B16" i="57"/>
  <c r="B15" i="57"/>
  <c r="B14" i="57"/>
  <c r="B13" i="57"/>
  <c r="B12" i="57"/>
  <c r="B11" i="57"/>
  <c r="B10" i="57"/>
  <c r="B9" i="57"/>
  <c r="B8" i="57"/>
  <c r="Z58" i="56"/>
  <c r="Y58" i="56"/>
  <c r="X58" i="56"/>
  <c r="W58" i="56"/>
  <c r="V58" i="56"/>
  <c r="U58" i="56"/>
  <c r="T58" i="56"/>
  <c r="S58" i="56"/>
  <c r="R58" i="56"/>
  <c r="Q58" i="56"/>
  <c r="P58" i="56"/>
  <c r="O58" i="56"/>
  <c r="N58" i="56"/>
  <c r="M58" i="56"/>
  <c r="L58" i="56"/>
  <c r="K58" i="56"/>
  <c r="J58" i="56"/>
  <c r="I58" i="56"/>
  <c r="H58" i="56"/>
  <c r="G58" i="56"/>
  <c r="F58" i="56"/>
  <c r="E58" i="56"/>
  <c r="D58" i="56"/>
  <c r="C58" i="56"/>
  <c r="B57" i="56"/>
  <c r="B56" i="56"/>
  <c r="B55" i="56"/>
  <c r="B54" i="56"/>
  <c r="B53" i="56"/>
  <c r="B52" i="56"/>
  <c r="B51" i="56"/>
  <c r="B50" i="56"/>
  <c r="B49" i="56"/>
  <c r="B48" i="56"/>
  <c r="B47" i="56"/>
  <c r="B46" i="56"/>
  <c r="B45" i="56"/>
  <c r="B44" i="56"/>
  <c r="B43" i="56"/>
  <c r="B42" i="56"/>
  <c r="B41" i="56"/>
  <c r="B40" i="56"/>
  <c r="B39" i="56"/>
  <c r="B38" i="56"/>
  <c r="Z28" i="56"/>
  <c r="Y28" i="56"/>
  <c r="X28" i="56"/>
  <c r="W28" i="56"/>
  <c r="V28" i="56"/>
  <c r="U28" i="56"/>
  <c r="T28" i="56"/>
  <c r="S28" i="56"/>
  <c r="R28" i="56"/>
  <c r="Q28" i="56"/>
  <c r="P28" i="56"/>
  <c r="O28" i="56"/>
  <c r="N28" i="56"/>
  <c r="M28" i="56"/>
  <c r="L28" i="56"/>
  <c r="K28" i="56"/>
  <c r="J28" i="56"/>
  <c r="I28" i="56"/>
  <c r="H28" i="56"/>
  <c r="G28" i="56"/>
  <c r="F28" i="56"/>
  <c r="E28" i="56"/>
  <c r="D28" i="56"/>
  <c r="C28" i="56"/>
  <c r="B27" i="56"/>
  <c r="B26" i="56"/>
  <c r="B25" i="56"/>
  <c r="B24" i="56"/>
  <c r="B23" i="56"/>
  <c r="B22" i="56"/>
  <c r="B21" i="56"/>
  <c r="B20" i="56"/>
  <c r="B19" i="56"/>
  <c r="B18" i="56"/>
  <c r="B17" i="56"/>
  <c r="B16" i="56"/>
  <c r="B15" i="56"/>
  <c r="B14" i="56"/>
  <c r="B13" i="56"/>
  <c r="B12" i="56"/>
  <c r="B11" i="56"/>
  <c r="B10" i="56"/>
  <c r="B9" i="56"/>
  <c r="B8" i="56"/>
  <c r="Z58" i="55"/>
  <c r="Y58" i="55"/>
  <c r="X58" i="55"/>
  <c r="W58" i="55"/>
  <c r="V58" i="55"/>
  <c r="U58" i="55"/>
  <c r="T58" i="55"/>
  <c r="S58" i="55"/>
  <c r="R58" i="55"/>
  <c r="Q58" i="55"/>
  <c r="P58" i="55"/>
  <c r="O58" i="55"/>
  <c r="N58" i="55"/>
  <c r="M58" i="55"/>
  <c r="L58" i="55"/>
  <c r="K58" i="55"/>
  <c r="J58" i="55"/>
  <c r="I58" i="55"/>
  <c r="H58" i="55"/>
  <c r="G58" i="55"/>
  <c r="F58" i="55"/>
  <c r="E58" i="55"/>
  <c r="D58" i="55"/>
  <c r="C58" i="55"/>
  <c r="B57" i="55"/>
  <c r="B56" i="55"/>
  <c r="B55" i="55"/>
  <c r="B54" i="55"/>
  <c r="B53" i="55"/>
  <c r="B52" i="55"/>
  <c r="B51" i="55"/>
  <c r="B50" i="55"/>
  <c r="B49" i="55"/>
  <c r="B48" i="55"/>
  <c r="B47" i="55"/>
  <c r="B46" i="55"/>
  <c r="B45" i="55"/>
  <c r="B44" i="55"/>
  <c r="B43" i="55"/>
  <c r="B42" i="55"/>
  <c r="B41" i="55"/>
  <c r="B40" i="55"/>
  <c r="B39" i="55"/>
  <c r="B38" i="55"/>
  <c r="Z28" i="55"/>
  <c r="Y28" i="55"/>
  <c r="X28" i="55"/>
  <c r="W28" i="55"/>
  <c r="V28" i="55"/>
  <c r="U28" i="55"/>
  <c r="T28" i="55"/>
  <c r="S28" i="55"/>
  <c r="R28" i="55"/>
  <c r="Q28" i="55"/>
  <c r="P28" i="55"/>
  <c r="O28" i="55"/>
  <c r="N28" i="55"/>
  <c r="M28" i="55"/>
  <c r="L28" i="55"/>
  <c r="K28" i="55"/>
  <c r="J28" i="55"/>
  <c r="I28" i="55"/>
  <c r="H28" i="55"/>
  <c r="G28" i="55"/>
  <c r="F28" i="55"/>
  <c r="E28" i="55"/>
  <c r="D28" i="55"/>
  <c r="C28" i="55"/>
  <c r="B27" i="55"/>
  <c r="B26" i="55"/>
  <c r="B25" i="55"/>
  <c r="B24" i="55"/>
  <c r="B23" i="55"/>
  <c r="B22" i="55"/>
  <c r="B21" i="55"/>
  <c r="B20" i="55"/>
  <c r="B19" i="55"/>
  <c r="B18" i="55"/>
  <c r="B17" i="55"/>
  <c r="B16" i="55"/>
  <c r="B15" i="55"/>
  <c r="B14" i="55"/>
  <c r="B13" i="55"/>
  <c r="B12" i="55"/>
  <c r="B11" i="55"/>
  <c r="B10" i="55"/>
  <c r="B9" i="55"/>
  <c r="B8" i="55"/>
  <c r="Z58" i="54"/>
  <c r="Y58" i="54"/>
  <c r="X58" i="54"/>
  <c r="W58" i="54"/>
  <c r="V58" i="54"/>
  <c r="U58" i="54"/>
  <c r="T58" i="54"/>
  <c r="S58" i="54"/>
  <c r="R58" i="54"/>
  <c r="Q58" i="54"/>
  <c r="P58" i="54"/>
  <c r="O58" i="54"/>
  <c r="N58" i="54"/>
  <c r="M58" i="54"/>
  <c r="L58" i="54"/>
  <c r="K58" i="54"/>
  <c r="J58" i="54"/>
  <c r="I58" i="54"/>
  <c r="H58" i="54"/>
  <c r="G58" i="54"/>
  <c r="F58" i="54"/>
  <c r="E58" i="54"/>
  <c r="D58" i="54"/>
  <c r="C58" i="54"/>
  <c r="B57" i="54"/>
  <c r="B56" i="54"/>
  <c r="B55" i="54"/>
  <c r="B54" i="54"/>
  <c r="B53" i="54"/>
  <c r="B52" i="54"/>
  <c r="B51" i="54"/>
  <c r="B50" i="54"/>
  <c r="B49" i="54"/>
  <c r="B48" i="54"/>
  <c r="B47" i="54"/>
  <c r="B46" i="54"/>
  <c r="B45" i="54"/>
  <c r="B44" i="54"/>
  <c r="B43" i="54"/>
  <c r="B42" i="54"/>
  <c r="B41" i="54"/>
  <c r="B40" i="54"/>
  <c r="B39" i="54"/>
  <c r="B38" i="54"/>
  <c r="Z28" i="54"/>
  <c r="Y28" i="54"/>
  <c r="X28" i="54"/>
  <c r="W28" i="54"/>
  <c r="V28" i="54"/>
  <c r="U28" i="54"/>
  <c r="T28" i="54"/>
  <c r="S28" i="54"/>
  <c r="R28" i="54"/>
  <c r="Q28" i="54"/>
  <c r="P28" i="54"/>
  <c r="O28" i="54"/>
  <c r="N28" i="54"/>
  <c r="M28" i="54"/>
  <c r="L28" i="54"/>
  <c r="K28" i="54"/>
  <c r="J28" i="54"/>
  <c r="I28" i="54"/>
  <c r="H28" i="54"/>
  <c r="G28" i="54"/>
  <c r="F28" i="54"/>
  <c r="E28" i="54"/>
  <c r="D28" i="54"/>
  <c r="C28" i="54"/>
  <c r="B27" i="54"/>
  <c r="B26" i="54"/>
  <c r="B25" i="54"/>
  <c r="B24" i="54"/>
  <c r="B23" i="54"/>
  <c r="B22" i="54"/>
  <c r="B21" i="54"/>
  <c r="B20" i="54"/>
  <c r="B19" i="54"/>
  <c r="B18" i="54"/>
  <c r="B17" i="54"/>
  <c r="B16" i="54"/>
  <c r="B15" i="54"/>
  <c r="B14" i="54"/>
  <c r="B13" i="54"/>
  <c r="B12" i="54"/>
  <c r="B11" i="54"/>
  <c r="B10" i="54"/>
  <c r="B9" i="54"/>
  <c r="B8" i="54"/>
  <c r="C30" i="1"/>
  <c r="AB18" i="1"/>
  <c r="F8" i="52"/>
  <c r="F9" i="52"/>
  <c r="F10" i="52"/>
  <c r="F11" i="52"/>
  <c r="F12" i="52"/>
  <c r="F13" i="52"/>
  <c r="F14" i="52"/>
  <c r="F15" i="52"/>
  <c r="F16" i="52"/>
  <c r="F17" i="52"/>
  <c r="F18" i="52"/>
  <c r="S28" i="11"/>
  <c r="F9" i="42"/>
  <c r="F10" i="42"/>
  <c r="F11" i="42"/>
  <c r="F12" i="42"/>
  <c r="F13" i="42"/>
  <c r="F14" i="42"/>
  <c r="F15" i="42"/>
  <c r="F16" i="42"/>
  <c r="F17" i="42"/>
  <c r="F18" i="42"/>
  <c r="F8" i="42"/>
  <c r="B46" i="49"/>
  <c r="B47" i="49"/>
  <c r="B45" i="49"/>
  <c r="B19" i="49"/>
  <c r="B20" i="49"/>
  <c r="B21" i="49"/>
  <c r="B22" i="49"/>
  <c r="B23" i="49"/>
  <c r="B24" i="49"/>
  <c r="B25" i="49"/>
  <c r="B26" i="49"/>
  <c r="B27" i="49"/>
  <c r="B28" i="49"/>
  <c r="B29" i="49"/>
  <c r="B30" i="49"/>
  <c r="B31" i="49"/>
  <c r="B32" i="49"/>
  <c r="B33" i="49"/>
  <c r="B34" i="49"/>
  <c r="B35" i="49"/>
  <c r="B36" i="49"/>
  <c r="B37" i="49"/>
  <c r="B38" i="49"/>
  <c r="B39" i="49"/>
  <c r="B40" i="49"/>
  <c r="B41" i="49"/>
  <c r="B42" i="49"/>
  <c r="B43" i="49"/>
  <c r="B44" i="49"/>
  <c r="B9" i="49"/>
  <c r="B10" i="49"/>
  <c r="B11" i="49"/>
  <c r="B12" i="49"/>
  <c r="B13" i="49"/>
  <c r="B14" i="49"/>
  <c r="B15" i="49"/>
  <c r="B16" i="49"/>
  <c r="B17" i="49"/>
  <c r="B18" i="49"/>
  <c r="B8" i="49"/>
  <c r="Z58" i="50"/>
  <c r="Y58" i="50"/>
  <c r="X58" i="50"/>
  <c r="W58" i="50"/>
  <c r="V58" i="50"/>
  <c r="U58" i="50"/>
  <c r="Z28" i="50"/>
  <c r="Y28" i="50"/>
  <c r="X28" i="50"/>
  <c r="W28" i="50"/>
  <c r="V28" i="50"/>
  <c r="U28" i="50"/>
  <c r="Z58" i="44"/>
  <c r="Y58" i="44"/>
  <c r="X58" i="44"/>
  <c r="W58" i="44"/>
  <c r="V58" i="44"/>
  <c r="U58" i="44"/>
  <c r="Z28" i="44"/>
  <c r="Y28" i="44"/>
  <c r="X28" i="44"/>
  <c r="W28" i="44"/>
  <c r="V28" i="44"/>
  <c r="U28" i="44"/>
  <c r="Z58" i="46"/>
  <c r="Y58" i="46"/>
  <c r="X58" i="46"/>
  <c r="W58" i="46"/>
  <c r="V58" i="46"/>
  <c r="U58" i="46"/>
  <c r="Z28" i="46"/>
  <c r="Y28" i="46"/>
  <c r="X28" i="46"/>
  <c r="W28" i="46"/>
  <c r="V28" i="46"/>
  <c r="U28" i="46"/>
  <c r="Z58" i="11"/>
  <c r="Y58" i="11"/>
  <c r="X58" i="11"/>
  <c r="W58" i="11"/>
  <c r="V58" i="11"/>
  <c r="U58" i="11"/>
  <c r="Z28" i="11"/>
  <c r="Y28" i="11"/>
  <c r="X28" i="11"/>
  <c r="W28" i="11"/>
  <c r="V28" i="11"/>
  <c r="U28" i="11"/>
  <c r="Z58" i="10"/>
  <c r="Y58" i="10"/>
  <c r="X58" i="10"/>
  <c r="W58" i="10"/>
  <c r="V58" i="10"/>
  <c r="U58" i="10"/>
  <c r="Z28" i="10"/>
  <c r="Y28" i="10"/>
  <c r="X28" i="10"/>
  <c r="W28" i="10"/>
  <c r="V28" i="10"/>
  <c r="U28" i="10"/>
  <c r="Z58" i="17"/>
  <c r="Y58" i="17"/>
  <c r="X58" i="17"/>
  <c r="W58" i="17"/>
  <c r="V58" i="17"/>
  <c r="U58" i="17"/>
  <c r="Z28" i="17"/>
  <c r="Y28" i="17"/>
  <c r="X28" i="17"/>
  <c r="W28" i="17"/>
  <c r="V28" i="17"/>
  <c r="U28" i="17"/>
  <c r="Z58" i="5"/>
  <c r="Y58" i="5"/>
  <c r="X58" i="5"/>
  <c r="W58" i="5"/>
  <c r="V58" i="5"/>
  <c r="U58" i="5"/>
  <c r="Z28" i="5"/>
  <c r="Y28" i="5"/>
  <c r="X28" i="5"/>
  <c r="W28" i="5"/>
  <c r="V28" i="5"/>
  <c r="U28" i="5"/>
  <c r="Z58" i="41"/>
  <c r="Y58" i="41"/>
  <c r="X58" i="41"/>
  <c r="W58" i="41"/>
  <c r="V58" i="41"/>
  <c r="U58" i="41"/>
  <c r="Z28" i="41"/>
  <c r="Y28" i="41"/>
  <c r="X28" i="41"/>
  <c r="W28" i="41"/>
  <c r="V28" i="41"/>
  <c r="U28" i="41"/>
  <c r="Z58" i="12"/>
  <c r="Y58" i="12"/>
  <c r="X58" i="12"/>
  <c r="W58" i="12"/>
  <c r="V58" i="12"/>
  <c r="U58" i="12"/>
  <c r="Z28" i="12"/>
  <c r="Y28" i="12"/>
  <c r="X28" i="12"/>
  <c r="W28" i="12"/>
  <c r="V28" i="12"/>
  <c r="U28" i="12"/>
  <c r="Z58" i="26"/>
  <c r="Y58" i="26"/>
  <c r="X58" i="26"/>
  <c r="W58" i="26"/>
  <c r="V58" i="26"/>
  <c r="U58" i="26"/>
  <c r="Z28" i="26"/>
  <c r="Y28" i="26"/>
  <c r="X28" i="26"/>
  <c r="W28" i="26"/>
  <c r="V28" i="26"/>
  <c r="U28" i="26"/>
  <c r="Z58" i="40"/>
  <c r="Y58" i="40"/>
  <c r="X58" i="40"/>
  <c r="W58" i="40"/>
  <c r="V58" i="40"/>
  <c r="U58" i="40"/>
  <c r="Z28" i="40"/>
  <c r="Y28" i="40"/>
  <c r="X28" i="40"/>
  <c r="W28" i="40"/>
  <c r="V28" i="40"/>
  <c r="U28" i="40"/>
  <c r="Z58" i="9"/>
  <c r="Y58" i="9"/>
  <c r="X58" i="9"/>
  <c r="W58" i="9"/>
  <c r="V58" i="9"/>
  <c r="U58" i="9"/>
  <c r="Z28" i="9"/>
  <c r="Y28" i="9"/>
  <c r="X28" i="9"/>
  <c r="W28" i="9"/>
  <c r="V28" i="9"/>
  <c r="U28" i="9"/>
  <c r="Z58" i="19"/>
  <c r="Y58" i="19"/>
  <c r="X58" i="19"/>
  <c r="W58" i="19"/>
  <c r="V58" i="19"/>
  <c r="U58" i="19"/>
  <c r="Z28" i="19"/>
  <c r="Y28" i="19"/>
  <c r="X28" i="19"/>
  <c r="W28" i="19"/>
  <c r="V28" i="19"/>
  <c r="U28" i="19"/>
  <c r="Z58" i="37"/>
  <c r="Y58" i="37"/>
  <c r="X58" i="37"/>
  <c r="W58" i="37"/>
  <c r="V58" i="37"/>
  <c r="U58" i="37"/>
  <c r="Z28" i="37"/>
  <c r="Y28" i="37"/>
  <c r="X28" i="37"/>
  <c r="W28" i="37"/>
  <c r="V28" i="37"/>
  <c r="U28" i="37"/>
  <c r="Z58" i="20"/>
  <c r="Y58" i="20"/>
  <c r="X58" i="20"/>
  <c r="W58" i="20"/>
  <c r="V58" i="20"/>
  <c r="U58" i="20"/>
  <c r="Z28" i="20"/>
  <c r="Y28" i="20"/>
  <c r="X28" i="20"/>
  <c r="W28" i="20"/>
  <c r="V28" i="20"/>
  <c r="U28" i="20"/>
  <c r="Z58" i="7"/>
  <c r="Y58" i="7"/>
  <c r="X58" i="7"/>
  <c r="W58" i="7"/>
  <c r="V58" i="7"/>
  <c r="U58" i="7"/>
  <c r="Z28" i="7"/>
  <c r="Y28" i="7"/>
  <c r="X28" i="7"/>
  <c r="W28" i="7"/>
  <c r="V28" i="7"/>
  <c r="U28" i="7"/>
  <c r="Z58" i="47"/>
  <c r="Y58" i="47"/>
  <c r="X58" i="47"/>
  <c r="W58" i="47"/>
  <c r="V58" i="47"/>
  <c r="U58" i="47"/>
  <c r="Z28" i="47"/>
  <c r="Y28" i="47"/>
  <c r="X28" i="47"/>
  <c r="W28" i="47"/>
  <c r="V28" i="47"/>
  <c r="U28" i="47"/>
  <c r="Z58" i="13"/>
  <c r="Y58" i="13"/>
  <c r="X58" i="13"/>
  <c r="W58" i="13"/>
  <c r="V58" i="13"/>
  <c r="U58" i="13"/>
  <c r="Z28" i="13"/>
  <c r="Y28" i="13"/>
  <c r="X28" i="13"/>
  <c r="W28" i="13"/>
  <c r="V28" i="13"/>
  <c r="U28" i="13"/>
  <c r="Z58" i="51"/>
  <c r="Y58" i="51"/>
  <c r="X58" i="51"/>
  <c r="W58" i="51"/>
  <c r="V58" i="51"/>
  <c r="U58" i="51"/>
  <c r="Z28" i="51"/>
  <c r="Y28" i="51"/>
  <c r="X28" i="51"/>
  <c r="W28" i="51"/>
  <c r="V28" i="51"/>
  <c r="U28" i="51"/>
  <c r="O58" i="38"/>
  <c r="P58" i="38"/>
  <c r="Q58" i="38"/>
  <c r="R58" i="38"/>
  <c r="S58" i="38"/>
  <c r="T58" i="38"/>
  <c r="U58" i="38"/>
  <c r="V58" i="38"/>
  <c r="W58" i="38"/>
  <c r="X58" i="38"/>
  <c r="Y58" i="38"/>
  <c r="Z58" i="38"/>
  <c r="U28" i="38"/>
  <c r="B8" i="38"/>
  <c r="B9" i="38"/>
  <c r="B10" i="38"/>
  <c r="B11" i="38"/>
  <c r="B12" i="38"/>
  <c r="B13" i="38"/>
  <c r="B14" i="38"/>
  <c r="B15" i="38"/>
  <c r="B16" i="38"/>
  <c r="B17" i="38"/>
  <c r="B18" i="38"/>
  <c r="B19" i="38"/>
  <c r="B20" i="38"/>
  <c r="B21" i="38"/>
  <c r="B22" i="38"/>
  <c r="B23" i="38"/>
  <c r="B24" i="38"/>
  <c r="B25" i="38"/>
  <c r="B26" i="38"/>
  <c r="B27" i="38"/>
  <c r="Z28" i="38"/>
  <c r="Y28" i="38"/>
  <c r="X28" i="38"/>
  <c r="W28" i="38"/>
  <c r="V28" i="38"/>
  <c r="U28" i="2"/>
  <c r="Z58" i="2"/>
  <c r="Y58" i="2"/>
  <c r="X58" i="2"/>
  <c r="W58" i="2"/>
  <c r="V58" i="2"/>
  <c r="U58" i="2"/>
  <c r="Z28" i="2"/>
  <c r="Y28" i="2"/>
  <c r="X28" i="2"/>
  <c r="W28" i="2"/>
  <c r="V28" i="2"/>
  <c r="B56" i="8"/>
  <c r="B55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V58" i="8"/>
  <c r="W58" i="8"/>
  <c r="X58" i="8"/>
  <c r="Y58" i="8"/>
  <c r="Z58" i="8"/>
  <c r="U58" i="8"/>
  <c r="U28" i="8"/>
  <c r="V28" i="8"/>
  <c r="W28" i="8"/>
  <c r="X28" i="8"/>
  <c r="Y28" i="8"/>
  <c r="Z28" i="8"/>
  <c r="B27" i="8"/>
  <c r="B26" i="8"/>
  <c r="B25" i="8"/>
  <c r="B24" i="8"/>
  <c r="B23" i="8"/>
  <c r="B22" i="8"/>
  <c r="B21" i="8"/>
  <c r="B20" i="8"/>
  <c r="B19" i="8"/>
  <c r="B18" i="8"/>
  <c r="B17" i="8"/>
  <c r="S58" i="50"/>
  <c r="E58" i="50"/>
  <c r="B39" i="50"/>
  <c r="B40" i="50"/>
  <c r="B41" i="50"/>
  <c r="B42" i="50"/>
  <c r="B43" i="50"/>
  <c r="B44" i="50"/>
  <c r="B45" i="50"/>
  <c r="B46" i="50"/>
  <c r="B47" i="50"/>
  <c r="B48" i="50"/>
  <c r="B49" i="50"/>
  <c r="B50" i="50"/>
  <c r="B51" i="50"/>
  <c r="B52" i="50"/>
  <c r="B53" i="50"/>
  <c r="B54" i="50"/>
  <c r="B55" i="50"/>
  <c r="B56" i="50"/>
  <c r="B57" i="50"/>
  <c r="T58" i="50"/>
  <c r="R58" i="50"/>
  <c r="Q58" i="50"/>
  <c r="P58" i="50"/>
  <c r="O58" i="50"/>
  <c r="N58" i="50"/>
  <c r="M58" i="50"/>
  <c r="L58" i="50"/>
  <c r="K58" i="50"/>
  <c r="J58" i="50"/>
  <c r="I58" i="50"/>
  <c r="H58" i="50"/>
  <c r="G58" i="50"/>
  <c r="F58" i="50"/>
  <c r="D58" i="50"/>
  <c r="C58" i="50"/>
  <c r="B56" i="44"/>
  <c r="B39" i="44"/>
  <c r="B40" i="44"/>
  <c r="B41" i="44"/>
  <c r="B42" i="44"/>
  <c r="B43" i="44"/>
  <c r="B44" i="44"/>
  <c r="B45" i="44"/>
  <c r="B46" i="44"/>
  <c r="B47" i="44"/>
  <c r="B48" i="44"/>
  <c r="B49" i="44"/>
  <c r="B50" i="44"/>
  <c r="B51" i="44"/>
  <c r="B52" i="44"/>
  <c r="B53" i="44"/>
  <c r="B54" i="44"/>
  <c r="B55" i="44"/>
  <c r="B57" i="44"/>
  <c r="T58" i="44"/>
  <c r="S58" i="44"/>
  <c r="R58" i="44"/>
  <c r="Q58" i="44"/>
  <c r="P58" i="44"/>
  <c r="O58" i="44"/>
  <c r="N58" i="44"/>
  <c r="M58" i="44"/>
  <c r="L58" i="44"/>
  <c r="K58" i="44"/>
  <c r="J58" i="44"/>
  <c r="I58" i="44"/>
  <c r="H58" i="44"/>
  <c r="G58" i="44"/>
  <c r="F58" i="44"/>
  <c r="E58" i="44"/>
  <c r="D58" i="44"/>
  <c r="C58" i="44"/>
  <c r="B56" i="46"/>
  <c r="B39" i="46"/>
  <c r="B40" i="46"/>
  <c r="B41" i="46"/>
  <c r="B42" i="46"/>
  <c r="B43" i="46"/>
  <c r="B44" i="46"/>
  <c r="B45" i="46"/>
  <c r="B46" i="46"/>
  <c r="B47" i="46"/>
  <c r="B48" i="46"/>
  <c r="B49" i="46"/>
  <c r="B50" i="46"/>
  <c r="B51" i="46"/>
  <c r="B52" i="46"/>
  <c r="B53" i="46"/>
  <c r="B54" i="46"/>
  <c r="B55" i="46"/>
  <c r="B57" i="46"/>
  <c r="T58" i="46"/>
  <c r="S58" i="46"/>
  <c r="R58" i="46"/>
  <c r="Q58" i="46"/>
  <c r="P58" i="46"/>
  <c r="O58" i="46"/>
  <c r="N58" i="46"/>
  <c r="M58" i="46"/>
  <c r="L58" i="46"/>
  <c r="K58" i="46"/>
  <c r="J58" i="46"/>
  <c r="I58" i="46"/>
  <c r="H58" i="46"/>
  <c r="G58" i="46"/>
  <c r="F58" i="46"/>
  <c r="E58" i="46"/>
  <c r="D58" i="46"/>
  <c r="C58" i="46"/>
  <c r="B56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7" i="11"/>
  <c r="T58" i="11"/>
  <c r="S58" i="11"/>
  <c r="R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B56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7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B56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7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C58" i="17"/>
  <c r="B56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7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39" i="41"/>
  <c r="B40" i="41"/>
  <c r="B41" i="41"/>
  <c r="B42" i="41"/>
  <c r="B43" i="41"/>
  <c r="B44" i="41"/>
  <c r="B45" i="41"/>
  <c r="B46" i="41"/>
  <c r="B47" i="41"/>
  <c r="B48" i="41"/>
  <c r="B49" i="41"/>
  <c r="B50" i="41"/>
  <c r="B51" i="41"/>
  <c r="B52" i="41"/>
  <c r="B53" i="41"/>
  <c r="B54" i="41"/>
  <c r="B55" i="41"/>
  <c r="B56" i="41"/>
  <c r="B57" i="41"/>
  <c r="T58" i="41"/>
  <c r="S58" i="41"/>
  <c r="R58" i="41"/>
  <c r="Q58" i="41"/>
  <c r="P58" i="41"/>
  <c r="O58" i="41"/>
  <c r="N58" i="41"/>
  <c r="M58" i="41"/>
  <c r="L58" i="41"/>
  <c r="K58" i="41"/>
  <c r="J58" i="41"/>
  <c r="I58" i="41"/>
  <c r="H58" i="41"/>
  <c r="G58" i="41"/>
  <c r="F58" i="41"/>
  <c r="E58" i="41"/>
  <c r="D58" i="41"/>
  <c r="C58" i="41"/>
  <c r="B56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7" i="12"/>
  <c r="T58" i="12"/>
  <c r="S58" i="12"/>
  <c r="R58" i="12"/>
  <c r="Q58" i="12"/>
  <c r="P58" i="12"/>
  <c r="O58" i="12"/>
  <c r="N58" i="12"/>
  <c r="M58" i="12"/>
  <c r="L58" i="12"/>
  <c r="K58" i="12"/>
  <c r="J58" i="12"/>
  <c r="I58" i="12"/>
  <c r="H58" i="12"/>
  <c r="G58" i="12"/>
  <c r="F58" i="12"/>
  <c r="E58" i="12"/>
  <c r="D58" i="12"/>
  <c r="C58" i="12"/>
  <c r="B56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7" i="26"/>
  <c r="T58" i="26"/>
  <c r="S58" i="26"/>
  <c r="R58" i="26"/>
  <c r="Q58" i="26"/>
  <c r="P58" i="26"/>
  <c r="O58" i="26"/>
  <c r="N58" i="26"/>
  <c r="M58" i="26"/>
  <c r="L58" i="26"/>
  <c r="K58" i="26"/>
  <c r="J58" i="26"/>
  <c r="I58" i="26"/>
  <c r="H58" i="26"/>
  <c r="G58" i="26"/>
  <c r="F58" i="26"/>
  <c r="E58" i="26"/>
  <c r="D58" i="26"/>
  <c r="C58" i="26"/>
  <c r="B56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7" i="40"/>
  <c r="T58" i="40"/>
  <c r="S58" i="40"/>
  <c r="R58" i="40"/>
  <c r="Q58" i="40"/>
  <c r="P58" i="40"/>
  <c r="O58" i="40"/>
  <c r="N58" i="40"/>
  <c r="M58" i="40"/>
  <c r="L58" i="40"/>
  <c r="K58" i="40"/>
  <c r="J58" i="40"/>
  <c r="I58" i="40"/>
  <c r="H58" i="40"/>
  <c r="G58" i="40"/>
  <c r="F58" i="40"/>
  <c r="E58" i="40"/>
  <c r="D58" i="40"/>
  <c r="C58" i="40"/>
  <c r="B56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7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6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7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C58" i="19"/>
  <c r="B56" i="37"/>
  <c r="B39" i="37"/>
  <c r="B40" i="37"/>
  <c r="B41" i="37"/>
  <c r="B42" i="37"/>
  <c r="B43" i="37"/>
  <c r="B44" i="37"/>
  <c r="B45" i="37"/>
  <c r="B46" i="37"/>
  <c r="B47" i="37"/>
  <c r="B48" i="37"/>
  <c r="B49" i="37"/>
  <c r="B50" i="37"/>
  <c r="B51" i="37"/>
  <c r="B52" i="37"/>
  <c r="B53" i="37"/>
  <c r="B54" i="37"/>
  <c r="B55" i="37"/>
  <c r="B57" i="37"/>
  <c r="T58" i="37"/>
  <c r="S58" i="37"/>
  <c r="R58" i="37"/>
  <c r="Q58" i="37"/>
  <c r="P58" i="37"/>
  <c r="O58" i="37"/>
  <c r="N58" i="37"/>
  <c r="M58" i="37"/>
  <c r="L58" i="37"/>
  <c r="K58" i="37"/>
  <c r="J58" i="37"/>
  <c r="I58" i="37"/>
  <c r="H58" i="37"/>
  <c r="G58" i="37"/>
  <c r="F58" i="37"/>
  <c r="E58" i="37"/>
  <c r="D58" i="37"/>
  <c r="C58" i="37"/>
  <c r="B56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7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C58" i="20"/>
  <c r="B56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7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B56" i="47"/>
  <c r="B57" i="47"/>
  <c r="B39" i="47"/>
  <c r="B40" i="47"/>
  <c r="B41" i="47"/>
  <c r="B42" i="47"/>
  <c r="B43" i="47"/>
  <c r="B44" i="47"/>
  <c r="B45" i="47"/>
  <c r="B46" i="47"/>
  <c r="B47" i="47"/>
  <c r="B48" i="47"/>
  <c r="B49" i="47"/>
  <c r="B50" i="47"/>
  <c r="B51" i="47"/>
  <c r="B52" i="47"/>
  <c r="B53" i="47"/>
  <c r="B54" i="47"/>
  <c r="B55" i="47"/>
  <c r="T58" i="47"/>
  <c r="S58" i="47"/>
  <c r="R58" i="47"/>
  <c r="Q58" i="47"/>
  <c r="P58" i="47"/>
  <c r="O58" i="47"/>
  <c r="N58" i="47"/>
  <c r="M58" i="47"/>
  <c r="L58" i="47"/>
  <c r="K58" i="47"/>
  <c r="J58" i="47"/>
  <c r="I58" i="47"/>
  <c r="H58" i="47"/>
  <c r="G58" i="47"/>
  <c r="F58" i="47"/>
  <c r="E58" i="47"/>
  <c r="D58" i="47"/>
  <c r="C58" i="47"/>
  <c r="B56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7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D58" i="13"/>
  <c r="C58" i="13"/>
  <c r="B56" i="51"/>
  <c r="B39" i="51"/>
  <c r="B40" i="51"/>
  <c r="B41" i="51"/>
  <c r="B42" i="51"/>
  <c r="B43" i="51"/>
  <c r="B44" i="51"/>
  <c r="B45" i="51"/>
  <c r="B46" i="51"/>
  <c r="B47" i="51"/>
  <c r="B48" i="51"/>
  <c r="B49" i="51"/>
  <c r="B50" i="51"/>
  <c r="B51" i="51"/>
  <c r="B52" i="51"/>
  <c r="B53" i="51"/>
  <c r="B54" i="51"/>
  <c r="B55" i="51"/>
  <c r="B57" i="51"/>
  <c r="T58" i="51"/>
  <c r="S58" i="51"/>
  <c r="R58" i="51"/>
  <c r="Q58" i="51"/>
  <c r="P58" i="51"/>
  <c r="O58" i="51"/>
  <c r="N58" i="51"/>
  <c r="M58" i="51"/>
  <c r="L58" i="51"/>
  <c r="K58" i="51"/>
  <c r="J58" i="51"/>
  <c r="I58" i="51"/>
  <c r="H58" i="51"/>
  <c r="G58" i="51"/>
  <c r="F58" i="51"/>
  <c r="E58" i="51"/>
  <c r="D58" i="51"/>
  <c r="C58" i="51"/>
  <c r="B56" i="38"/>
  <c r="B39" i="38"/>
  <c r="B40" i="38"/>
  <c r="B41" i="38"/>
  <c r="B42" i="38"/>
  <c r="B43" i="38"/>
  <c r="B44" i="38"/>
  <c r="B45" i="38"/>
  <c r="B46" i="38"/>
  <c r="B47" i="38"/>
  <c r="B48" i="38"/>
  <c r="B49" i="38"/>
  <c r="B50" i="38"/>
  <c r="B51" i="38"/>
  <c r="B52" i="38"/>
  <c r="B53" i="38"/>
  <c r="B54" i="38"/>
  <c r="B55" i="38"/>
  <c r="B57" i="38"/>
  <c r="N58" i="38"/>
  <c r="M58" i="38"/>
  <c r="L58" i="38"/>
  <c r="K58" i="38"/>
  <c r="J58" i="38"/>
  <c r="I58" i="38"/>
  <c r="H58" i="38"/>
  <c r="G58" i="38"/>
  <c r="F58" i="38"/>
  <c r="E58" i="38"/>
  <c r="D58" i="38"/>
  <c r="C58" i="38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3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C58" i="8"/>
  <c r="B54" i="8"/>
  <c r="B57" i="8"/>
  <c r="B38" i="8"/>
  <c r="B38" i="50"/>
  <c r="T28" i="50"/>
  <c r="S28" i="50"/>
  <c r="R28" i="50"/>
  <c r="Q28" i="50"/>
  <c r="P28" i="50"/>
  <c r="O28" i="50"/>
  <c r="N28" i="50"/>
  <c r="M28" i="50"/>
  <c r="L28" i="50"/>
  <c r="K28" i="50"/>
  <c r="J28" i="50"/>
  <c r="I28" i="50"/>
  <c r="H28" i="50"/>
  <c r="G28" i="50"/>
  <c r="F28" i="50"/>
  <c r="E28" i="50"/>
  <c r="D28" i="50"/>
  <c r="C28" i="50"/>
  <c r="B27" i="50"/>
  <c r="B26" i="50"/>
  <c r="B25" i="50"/>
  <c r="B24" i="50"/>
  <c r="B23" i="50"/>
  <c r="B22" i="50"/>
  <c r="B21" i="50"/>
  <c r="B20" i="50"/>
  <c r="B19" i="50"/>
  <c r="B18" i="50"/>
  <c r="T28" i="44"/>
  <c r="S28" i="44"/>
  <c r="R28" i="44"/>
  <c r="Q28" i="44"/>
  <c r="P28" i="44"/>
  <c r="O28" i="44"/>
  <c r="N28" i="44"/>
  <c r="M28" i="44"/>
  <c r="L28" i="44"/>
  <c r="K28" i="44"/>
  <c r="J28" i="44"/>
  <c r="I28" i="44"/>
  <c r="H28" i="44"/>
  <c r="G28" i="44"/>
  <c r="F28" i="44"/>
  <c r="E28" i="44"/>
  <c r="D28" i="44"/>
  <c r="C28" i="44"/>
  <c r="B27" i="44"/>
  <c r="B26" i="44"/>
  <c r="B25" i="44"/>
  <c r="B24" i="44"/>
  <c r="B23" i="44"/>
  <c r="B22" i="44"/>
  <c r="B21" i="44"/>
  <c r="B20" i="44"/>
  <c r="B19" i="44"/>
  <c r="B18" i="44"/>
  <c r="T28" i="46"/>
  <c r="S28" i="46"/>
  <c r="R28" i="46"/>
  <c r="Q28" i="46"/>
  <c r="P28" i="46"/>
  <c r="O28" i="46"/>
  <c r="N28" i="46"/>
  <c r="M28" i="46"/>
  <c r="L28" i="46"/>
  <c r="K28" i="46"/>
  <c r="J28" i="46"/>
  <c r="I28" i="46"/>
  <c r="H28" i="46"/>
  <c r="G28" i="46"/>
  <c r="F28" i="46"/>
  <c r="E28" i="46"/>
  <c r="D28" i="46"/>
  <c r="C28" i="46"/>
  <c r="B27" i="46"/>
  <c r="B26" i="46"/>
  <c r="B25" i="46"/>
  <c r="B24" i="46"/>
  <c r="B23" i="46"/>
  <c r="B22" i="46"/>
  <c r="B21" i="46"/>
  <c r="B20" i="46"/>
  <c r="B19" i="46"/>
  <c r="B18" i="46"/>
  <c r="T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7" i="11"/>
  <c r="B26" i="11"/>
  <c r="B25" i="11"/>
  <c r="B24" i="11"/>
  <c r="B23" i="11"/>
  <c r="B22" i="11"/>
  <c r="B21" i="11"/>
  <c r="B20" i="11"/>
  <c r="B19" i="11"/>
  <c r="B18" i="11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7" i="10"/>
  <c r="B26" i="10"/>
  <c r="B25" i="10"/>
  <c r="B24" i="10"/>
  <c r="B23" i="10"/>
  <c r="B22" i="10"/>
  <c r="B21" i="10"/>
  <c r="B20" i="10"/>
  <c r="B19" i="10"/>
  <c r="B18" i="10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B27" i="17"/>
  <c r="B26" i="17"/>
  <c r="B25" i="17"/>
  <c r="B24" i="17"/>
  <c r="B23" i="17"/>
  <c r="B22" i="17"/>
  <c r="B21" i="17"/>
  <c r="B20" i="17"/>
  <c r="B19" i="17"/>
  <c r="B18" i="17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7" i="5"/>
  <c r="B26" i="5"/>
  <c r="B25" i="5"/>
  <c r="B24" i="5"/>
  <c r="B23" i="5"/>
  <c r="B22" i="5"/>
  <c r="B21" i="5"/>
  <c r="B20" i="5"/>
  <c r="B19" i="5"/>
  <c r="B18" i="5"/>
  <c r="T28" i="41"/>
  <c r="S28" i="41"/>
  <c r="N28" i="41"/>
  <c r="M28" i="41"/>
  <c r="L28" i="41"/>
  <c r="K28" i="41"/>
  <c r="J28" i="41"/>
  <c r="I28" i="41"/>
  <c r="H28" i="41"/>
  <c r="G28" i="41"/>
  <c r="F28" i="41"/>
  <c r="E28" i="41"/>
  <c r="D28" i="41"/>
  <c r="C28" i="41"/>
  <c r="B27" i="41"/>
  <c r="B26" i="41"/>
  <c r="B25" i="41"/>
  <c r="B24" i="41"/>
  <c r="B23" i="41"/>
  <c r="B22" i="41"/>
  <c r="B21" i="41"/>
  <c r="B20" i="41"/>
  <c r="B19" i="41"/>
  <c r="B18" i="41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7" i="12"/>
  <c r="B26" i="12"/>
  <c r="B25" i="12"/>
  <c r="B24" i="12"/>
  <c r="B23" i="12"/>
  <c r="B22" i="12"/>
  <c r="B21" i="12"/>
  <c r="B20" i="12"/>
  <c r="B19" i="12"/>
  <c r="B18" i="12"/>
  <c r="T28" i="26"/>
  <c r="S28" i="26"/>
  <c r="R28" i="26"/>
  <c r="Q28" i="26"/>
  <c r="P28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C28" i="26"/>
  <c r="B27" i="26"/>
  <c r="B26" i="26"/>
  <c r="B25" i="26"/>
  <c r="B24" i="26"/>
  <c r="B23" i="26"/>
  <c r="B22" i="26"/>
  <c r="B21" i="26"/>
  <c r="B20" i="26"/>
  <c r="B19" i="26"/>
  <c r="B18" i="26"/>
  <c r="T28" i="40"/>
  <c r="S28" i="40"/>
  <c r="R28" i="40"/>
  <c r="Q28" i="40"/>
  <c r="P28" i="40"/>
  <c r="O28" i="40"/>
  <c r="N28" i="40"/>
  <c r="M28" i="40"/>
  <c r="L28" i="40"/>
  <c r="K28" i="40"/>
  <c r="J28" i="40"/>
  <c r="I28" i="40"/>
  <c r="H28" i="40"/>
  <c r="G28" i="40"/>
  <c r="F28" i="40"/>
  <c r="E28" i="40"/>
  <c r="D28" i="40"/>
  <c r="C28" i="40"/>
  <c r="B27" i="40"/>
  <c r="B26" i="40"/>
  <c r="B25" i="40"/>
  <c r="B24" i="40"/>
  <c r="B23" i="40"/>
  <c r="B22" i="40"/>
  <c r="B21" i="40"/>
  <c r="B20" i="40"/>
  <c r="B19" i="40"/>
  <c r="B18" i="40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7" i="9"/>
  <c r="B26" i="9"/>
  <c r="B25" i="9"/>
  <c r="B24" i="9"/>
  <c r="B23" i="9"/>
  <c r="B22" i="9"/>
  <c r="B21" i="9"/>
  <c r="B20" i="9"/>
  <c r="B19" i="9"/>
  <c r="B18" i="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B27" i="19"/>
  <c r="B26" i="19"/>
  <c r="B25" i="19"/>
  <c r="B24" i="19"/>
  <c r="B23" i="19"/>
  <c r="B22" i="19"/>
  <c r="B21" i="19"/>
  <c r="B20" i="19"/>
  <c r="B19" i="19"/>
  <c r="B18" i="19"/>
  <c r="T28" i="37"/>
  <c r="S28" i="37"/>
  <c r="R28" i="37"/>
  <c r="Q28" i="37"/>
  <c r="P28" i="37"/>
  <c r="O28" i="37"/>
  <c r="N28" i="37"/>
  <c r="M28" i="37"/>
  <c r="L28" i="37"/>
  <c r="K28" i="37"/>
  <c r="J28" i="37"/>
  <c r="I28" i="37"/>
  <c r="H28" i="37"/>
  <c r="G28" i="37"/>
  <c r="F28" i="37"/>
  <c r="E28" i="37"/>
  <c r="D28" i="37"/>
  <c r="C28" i="37"/>
  <c r="B27" i="37"/>
  <c r="B26" i="37"/>
  <c r="B25" i="37"/>
  <c r="B24" i="37"/>
  <c r="B23" i="37"/>
  <c r="B22" i="37"/>
  <c r="B21" i="37"/>
  <c r="B20" i="37"/>
  <c r="B19" i="37"/>
  <c r="B18" i="37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B27" i="20"/>
  <c r="B26" i="20"/>
  <c r="B25" i="20"/>
  <c r="B24" i="20"/>
  <c r="B23" i="20"/>
  <c r="B22" i="20"/>
  <c r="B21" i="20"/>
  <c r="B20" i="20"/>
  <c r="B19" i="20"/>
  <c r="B18" i="20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7" i="7"/>
  <c r="B26" i="7"/>
  <c r="B25" i="7"/>
  <c r="B24" i="7"/>
  <c r="B23" i="7"/>
  <c r="B22" i="7"/>
  <c r="B21" i="7"/>
  <c r="B20" i="7"/>
  <c r="B19" i="7"/>
  <c r="B18" i="7"/>
  <c r="T28" i="47"/>
  <c r="S28" i="47"/>
  <c r="R28" i="47"/>
  <c r="Q28" i="47"/>
  <c r="P28" i="47"/>
  <c r="O28" i="47"/>
  <c r="N28" i="47"/>
  <c r="M28" i="47"/>
  <c r="L28" i="47"/>
  <c r="K28" i="47"/>
  <c r="J28" i="47"/>
  <c r="I28" i="47"/>
  <c r="H28" i="47"/>
  <c r="G28" i="47"/>
  <c r="F28" i="47"/>
  <c r="E28" i="47"/>
  <c r="D28" i="47"/>
  <c r="C28" i="47"/>
  <c r="B27" i="47"/>
  <c r="B26" i="47"/>
  <c r="B25" i="47"/>
  <c r="B24" i="47"/>
  <c r="B23" i="47"/>
  <c r="B22" i="47"/>
  <c r="B21" i="47"/>
  <c r="B20" i="47"/>
  <c r="B19" i="47"/>
  <c r="B18" i="47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7" i="13"/>
  <c r="B26" i="13"/>
  <c r="B25" i="13"/>
  <c r="B24" i="13"/>
  <c r="B23" i="13"/>
  <c r="B22" i="13"/>
  <c r="B21" i="13"/>
  <c r="B20" i="13"/>
  <c r="B19" i="13"/>
  <c r="B18" i="13"/>
  <c r="T28" i="51"/>
  <c r="S28" i="51"/>
  <c r="R28" i="51"/>
  <c r="Q28" i="51"/>
  <c r="P28" i="51"/>
  <c r="O28" i="51"/>
  <c r="N28" i="51"/>
  <c r="M28" i="51"/>
  <c r="L28" i="51"/>
  <c r="K28" i="51"/>
  <c r="J28" i="51"/>
  <c r="I28" i="51"/>
  <c r="H28" i="51"/>
  <c r="G28" i="51"/>
  <c r="F28" i="51"/>
  <c r="E28" i="51"/>
  <c r="D28" i="51"/>
  <c r="C28" i="51"/>
  <c r="B27" i="51"/>
  <c r="B26" i="51"/>
  <c r="B25" i="51"/>
  <c r="B24" i="51"/>
  <c r="B23" i="51"/>
  <c r="B22" i="51"/>
  <c r="B21" i="51"/>
  <c r="B20" i="51"/>
  <c r="B19" i="51"/>
  <c r="B18" i="51"/>
  <c r="T28" i="38"/>
  <c r="S28" i="38"/>
  <c r="R28" i="38"/>
  <c r="Q28" i="38"/>
  <c r="P28" i="38"/>
  <c r="O28" i="38"/>
  <c r="N28" i="38"/>
  <c r="M28" i="38"/>
  <c r="L28" i="38"/>
  <c r="K28" i="38"/>
  <c r="J28" i="38"/>
  <c r="I28" i="38"/>
  <c r="H28" i="38"/>
  <c r="G28" i="38"/>
  <c r="F28" i="38"/>
  <c r="E28" i="38"/>
  <c r="D28" i="38"/>
  <c r="C28" i="38"/>
  <c r="D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C28" i="2"/>
  <c r="B27" i="2"/>
  <c r="B26" i="2"/>
  <c r="B25" i="2"/>
  <c r="B24" i="2"/>
  <c r="B23" i="2"/>
  <c r="B22" i="2"/>
  <c r="B21" i="2"/>
  <c r="B20" i="2"/>
  <c r="B19" i="2"/>
  <c r="B18" i="2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C28" i="8"/>
  <c r="R9" i="41"/>
  <c r="Q9" i="41"/>
  <c r="R10" i="41"/>
  <c r="Q10" i="41"/>
  <c r="N19" i="42"/>
  <c r="O19" i="42" s="1"/>
  <c r="N17" i="42"/>
  <c r="O17" i="42" s="1"/>
  <c r="B16" i="11"/>
  <c r="B17" i="11"/>
  <c r="B16" i="10"/>
  <c r="B17" i="10"/>
  <c r="B16" i="17"/>
  <c r="B17" i="17"/>
  <c r="B16" i="5"/>
  <c r="B17" i="5"/>
  <c r="B16" i="44"/>
  <c r="B17" i="44"/>
  <c r="B16" i="12"/>
  <c r="B17" i="12"/>
  <c r="B16" i="26"/>
  <c r="B17" i="26"/>
  <c r="B16" i="40"/>
  <c r="B17" i="40"/>
  <c r="B16" i="9"/>
  <c r="B17" i="9"/>
  <c r="B16" i="19"/>
  <c r="B17" i="19"/>
  <c r="B16" i="46"/>
  <c r="B17" i="46"/>
  <c r="B16" i="37"/>
  <c r="B17" i="37"/>
  <c r="B16" i="20"/>
  <c r="B17" i="20"/>
  <c r="B16" i="7"/>
  <c r="B17" i="7"/>
  <c r="B16" i="50"/>
  <c r="B17" i="50"/>
  <c r="B16" i="47"/>
  <c r="B17" i="47"/>
  <c r="B16" i="13"/>
  <c r="B17" i="13"/>
  <c r="B16" i="41"/>
  <c r="B17" i="41"/>
  <c r="B16" i="51"/>
  <c r="B17" i="51"/>
  <c r="B16" i="2"/>
  <c r="B17" i="2"/>
  <c r="B16" i="8"/>
  <c r="B38" i="51"/>
  <c r="B15" i="51"/>
  <c r="B14" i="51"/>
  <c r="B13" i="51"/>
  <c r="B12" i="51"/>
  <c r="B11" i="51"/>
  <c r="B10" i="51"/>
  <c r="B9" i="51"/>
  <c r="B8" i="51"/>
  <c r="B15" i="50"/>
  <c r="B14" i="50"/>
  <c r="B13" i="50"/>
  <c r="B12" i="50"/>
  <c r="B11" i="50"/>
  <c r="B10" i="50"/>
  <c r="B9" i="50"/>
  <c r="B8" i="50"/>
  <c r="E30" i="1"/>
  <c r="F30" i="1"/>
  <c r="G30" i="1"/>
  <c r="H30" i="1"/>
  <c r="I30" i="1"/>
  <c r="J30" i="1"/>
  <c r="K30" i="1"/>
  <c r="L30" i="1"/>
  <c r="M30" i="1"/>
  <c r="N30" i="1"/>
  <c r="D30" i="1"/>
  <c r="N37" i="1"/>
  <c r="M37" i="1"/>
  <c r="L37" i="1"/>
  <c r="K37" i="1"/>
  <c r="J37" i="1"/>
  <c r="I37" i="1"/>
  <c r="H37" i="1"/>
  <c r="G37" i="1"/>
  <c r="F37" i="1"/>
  <c r="E37" i="1"/>
  <c r="D37" i="1"/>
  <c r="C37" i="1"/>
  <c r="B38" i="47"/>
  <c r="B15" i="47"/>
  <c r="B14" i="47"/>
  <c r="B13" i="47"/>
  <c r="B12" i="47"/>
  <c r="B11" i="47"/>
  <c r="B10" i="47"/>
  <c r="B9" i="47"/>
  <c r="B8" i="47"/>
  <c r="B38" i="46"/>
  <c r="B15" i="46"/>
  <c r="B14" i="46"/>
  <c r="B13" i="46"/>
  <c r="B12" i="46"/>
  <c r="B11" i="46"/>
  <c r="B10" i="46"/>
  <c r="B9" i="46"/>
  <c r="B8" i="46"/>
  <c r="B38" i="12"/>
  <c r="B15" i="12"/>
  <c r="B14" i="12"/>
  <c r="B13" i="12"/>
  <c r="B12" i="12"/>
  <c r="B11" i="12"/>
  <c r="B10" i="12"/>
  <c r="B9" i="12"/>
  <c r="B8" i="12"/>
  <c r="B38" i="19"/>
  <c r="B15" i="19"/>
  <c r="B14" i="19"/>
  <c r="B13" i="19"/>
  <c r="B12" i="19"/>
  <c r="B11" i="19"/>
  <c r="B10" i="19"/>
  <c r="B9" i="19"/>
  <c r="B8" i="19"/>
  <c r="B38" i="20"/>
  <c r="B15" i="20"/>
  <c r="B14" i="20"/>
  <c r="B13" i="20"/>
  <c r="B12" i="20"/>
  <c r="B11" i="20"/>
  <c r="B10" i="20"/>
  <c r="B9" i="20"/>
  <c r="B8" i="20"/>
  <c r="B38" i="26"/>
  <c r="B15" i="26"/>
  <c r="B14" i="26"/>
  <c r="B13" i="26"/>
  <c r="B12" i="26"/>
  <c r="B11" i="26"/>
  <c r="B10" i="26"/>
  <c r="B9" i="26"/>
  <c r="B8" i="26"/>
  <c r="B38" i="40"/>
  <c r="B15" i="40"/>
  <c r="B14" i="40"/>
  <c r="B13" i="40"/>
  <c r="B12" i="40"/>
  <c r="B11" i="40"/>
  <c r="B10" i="40"/>
  <c r="B9" i="40"/>
  <c r="B8" i="40"/>
  <c r="B38" i="9"/>
  <c r="B15" i="9"/>
  <c r="B14" i="9"/>
  <c r="B13" i="9"/>
  <c r="B12" i="9"/>
  <c r="B11" i="9"/>
  <c r="B10" i="9"/>
  <c r="B9" i="9"/>
  <c r="B8" i="9"/>
  <c r="B38" i="11"/>
  <c r="B15" i="11"/>
  <c r="B14" i="11"/>
  <c r="B13" i="11"/>
  <c r="B12" i="11"/>
  <c r="B11" i="11"/>
  <c r="B10" i="11"/>
  <c r="B9" i="11"/>
  <c r="B8" i="11"/>
  <c r="B38" i="41"/>
  <c r="B15" i="41"/>
  <c r="B14" i="41"/>
  <c r="B13" i="41"/>
  <c r="B12" i="41"/>
  <c r="B11" i="41"/>
  <c r="B10" i="41"/>
  <c r="B9" i="41"/>
  <c r="B8" i="41"/>
  <c r="B38" i="10"/>
  <c r="B15" i="10"/>
  <c r="B14" i="10"/>
  <c r="B13" i="10"/>
  <c r="B12" i="10"/>
  <c r="B11" i="10"/>
  <c r="B10" i="10"/>
  <c r="B9" i="10"/>
  <c r="B8" i="10"/>
  <c r="B38" i="37"/>
  <c r="B15" i="37"/>
  <c r="B14" i="37"/>
  <c r="B13" i="37"/>
  <c r="B12" i="37"/>
  <c r="B11" i="37"/>
  <c r="B10" i="37"/>
  <c r="B9" i="37"/>
  <c r="B8" i="37"/>
  <c r="B38" i="17"/>
  <c r="B15" i="17"/>
  <c r="B14" i="17"/>
  <c r="B13" i="17"/>
  <c r="B12" i="17"/>
  <c r="B11" i="17"/>
  <c r="B10" i="17"/>
  <c r="B9" i="17"/>
  <c r="B8" i="17"/>
  <c r="B38" i="38"/>
  <c r="B38" i="44"/>
  <c r="B15" i="44"/>
  <c r="B14" i="44"/>
  <c r="B13" i="44"/>
  <c r="B12" i="44"/>
  <c r="B11" i="44"/>
  <c r="B10" i="44"/>
  <c r="B9" i="44"/>
  <c r="B8" i="44"/>
  <c r="B38" i="7"/>
  <c r="B15" i="7"/>
  <c r="B14" i="7"/>
  <c r="B13" i="7"/>
  <c r="B12" i="7"/>
  <c r="B11" i="7"/>
  <c r="B10" i="7"/>
  <c r="B9" i="7"/>
  <c r="B8" i="7"/>
  <c r="B38" i="5"/>
  <c r="B15" i="5"/>
  <c r="B14" i="5"/>
  <c r="B13" i="5"/>
  <c r="B12" i="5"/>
  <c r="B11" i="5"/>
  <c r="B10" i="5"/>
  <c r="B9" i="5"/>
  <c r="B8" i="5"/>
  <c r="B38" i="13"/>
  <c r="B15" i="13"/>
  <c r="B14" i="13"/>
  <c r="B13" i="13"/>
  <c r="B12" i="13"/>
  <c r="B11" i="13"/>
  <c r="B10" i="13"/>
  <c r="B9" i="13"/>
  <c r="B8" i="13"/>
  <c r="B15" i="2"/>
  <c r="B14" i="2"/>
  <c r="B13" i="2"/>
  <c r="B12" i="2"/>
  <c r="B11" i="2"/>
  <c r="B10" i="2"/>
  <c r="B9" i="2"/>
  <c r="B8" i="2"/>
  <c r="E22" i="52" l="1"/>
  <c r="I16" i="52"/>
  <c r="E16" i="52"/>
  <c r="G16" i="52" s="1"/>
  <c r="I15" i="52"/>
  <c r="E15" i="52"/>
  <c r="G15" i="52" s="1"/>
  <c r="I14" i="52"/>
  <c r="E14" i="52"/>
  <c r="G14" i="52" s="1"/>
  <c r="I13" i="52"/>
  <c r="E13" i="52"/>
  <c r="G13" i="52" s="1"/>
  <c r="I11" i="52"/>
  <c r="E11" i="52"/>
  <c r="G11" i="52" s="1"/>
  <c r="I8" i="52"/>
  <c r="E8" i="52"/>
  <c r="G8" i="52" s="1"/>
  <c r="I17" i="52"/>
  <c r="E17" i="52"/>
  <c r="G17" i="52" s="1"/>
  <c r="I12" i="52"/>
  <c r="E12" i="52"/>
  <c r="G12" i="52" s="1"/>
  <c r="I18" i="52"/>
  <c r="E18" i="52"/>
  <c r="G18" i="52" s="1"/>
  <c r="I18" i="42"/>
  <c r="E18" i="42"/>
  <c r="G18" i="42" s="1"/>
  <c r="W58" i="1"/>
  <c r="X58" i="1"/>
  <c r="V58" i="1"/>
  <c r="N28" i="1"/>
  <c r="Q28" i="1"/>
  <c r="I28" i="1"/>
  <c r="S28" i="1"/>
  <c r="K28" i="1"/>
  <c r="C28" i="1"/>
  <c r="X28" i="1"/>
  <c r="W28" i="1"/>
  <c r="L28" i="1"/>
  <c r="D28" i="1"/>
  <c r="H28" i="1"/>
  <c r="G28" i="1"/>
  <c r="V28" i="1"/>
  <c r="U28" i="1"/>
  <c r="T28" i="1"/>
  <c r="T31" i="1" s="1"/>
  <c r="Y58" i="1"/>
  <c r="Z58" i="1"/>
  <c r="U58" i="1"/>
  <c r="Z28" i="1"/>
  <c r="Y28" i="1"/>
  <c r="M28" i="1"/>
  <c r="R28" i="1"/>
  <c r="J28" i="1"/>
  <c r="D58" i="1"/>
  <c r="E58" i="1"/>
  <c r="L58" i="1"/>
  <c r="O58" i="1"/>
  <c r="O60" i="1" s="1"/>
  <c r="K58" i="1"/>
  <c r="S58" i="1"/>
  <c r="R58" i="1"/>
  <c r="Q58" i="1"/>
  <c r="N58" i="1"/>
  <c r="J58" i="1"/>
  <c r="M58" i="1"/>
  <c r="I58" i="1"/>
  <c r="T58" i="1"/>
  <c r="P58" i="1"/>
  <c r="C58" i="1"/>
  <c r="H58" i="1"/>
  <c r="G58" i="1"/>
  <c r="F58" i="1"/>
  <c r="F28" i="1"/>
  <c r="E28" i="1"/>
  <c r="Q28" i="41"/>
  <c r="R28" i="41"/>
  <c r="O28" i="41"/>
  <c r="P28" i="41"/>
  <c r="E15" i="42"/>
  <c r="E17" i="42"/>
  <c r="G17" i="42" s="1"/>
  <c r="I17" i="42"/>
  <c r="I16" i="42"/>
  <c r="E16" i="42"/>
  <c r="G16" i="42" s="1"/>
  <c r="I8" i="42"/>
  <c r="I15" i="42"/>
  <c r="I9" i="42"/>
  <c r="P28" i="1" l="1"/>
  <c r="I10" i="52"/>
  <c r="E10" i="52"/>
  <c r="G10" i="52" s="1"/>
  <c r="V31" i="1"/>
  <c r="V60" i="1"/>
  <c r="Y31" i="1"/>
  <c r="Y60" i="1"/>
  <c r="U31" i="1"/>
  <c r="U60" i="1"/>
  <c r="W31" i="1"/>
  <c r="W60" i="1"/>
  <c r="O28" i="1"/>
  <c r="I9" i="52"/>
  <c r="I19" i="52" s="1"/>
  <c r="E9" i="52"/>
  <c r="Z31" i="1"/>
  <c r="Z60" i="1"/>
  <c r="X31" i="1"/>
  <c r="X60" i="1"/>
  <c r="G15" i="42"/>
  <c r="G9" i="52" l="1"/>
  <c r="G19" i="52" s="1"/>
  <c r="E20" i="52"/>
  <c r="H21" i="52" s="1"/>
  <c r="I10" i="42"/>
  <c r="T60" i="1" l="1"/>
  <c r="R31" i="1"/>
  <c r="R60" i="1"/>
  <c r="S31" i="1"/>
  <c r="S60" i="1"/>
  <c r="I11" i="42"/>
  <c r="I14" i="42"/>
  <c r="B10" i="23"/>
  <c r="B12" i="23"/>
  <c r="B13" i="23"/>
  <c r="B17" i="23"/>
  <c r="B18" i="23"/>
  <c r="B8" i="23"/>
  <c r="B15" i="8"/>
  <c r="B14" i="8"/>
  <c r="B13" i="8"/>
  <c r="B12" i="8"/>
  <c r="B11" i="8"/>
  <c r="B10" i="8"/>
  <c r="B9" i="8"/>
  <c r="B8" i="8"/>
  <c r="I12" i="42" l="1"/>
  <c r="I13" i="42"/>
  <c r="E9" i="42"/>
  <c r="G9" i="42" s="1"/>
  <c r="E11" i="42"/>
  <c r="G11" i="42" s="1"/>
  <c r="E14" i="42"/>
  <c r="G14" i="42" s="1"/>
  <c r="E10" i="42"/>
  <c r="G10" i="42" s="1"/>
  <c r="E22" i="42"/>
  <c r="E12" i="42"/>
  <c r="G12" i="42" s="1"/>
  <c r="H60" i="1"/>
  <c r="E60" i="1"/>
  <c r="I19" i="42" l="1"/>
  <c r="G31" i="1"/>
  <c r="G60" i="1"/>
  <c r="D31" i="1"/>
  <c r="D60" i="1"/>
  <c r="C31" i="1"/>
  <c r="C60" i="1"/>
  <c r="I31" i="1"/>
  <c r="I60" i="1"/>
  <c r="M31" i="1"/>
  <c r="M60" i="1"/>
  <c r="L31" i="1"/>
  <c r="L60" i="1"/>
  <c r="K31" i="1"/>
  <c r="K60" i="1"/>
  <c r="J31" i="1"/>
  <c r="J60" i="1"/>
  <c r="H31" i="1"/>
  <c r="E31" i="1"/>
  <c r="N31" i="1"/>
  <c r="E8" i="42"/>
  <c r="G8" i="42" s="1"/>
  <c r="E13" i="42"/>
  <c r="G13" i="42" s="1"/>
  <c r="G19" i="42" l="1"/>
  <c r="Q31" i="1"/>
  <c r="Q60" i="1"/>
  <c r="F31" i="1"/>
  <c r="F60" i="1"/>
  <c r="P31" i="1"/>
  <c r="P60" i="1"/>
  <c r="O31" i="1"/>
  <c r="E20" i="42"/>
  <c r="H21" i="42" s="1"/>
  <c r="AA60" i="1" l="1"/>
</calcChain>
</file>

<file path=xl/sharedStrings.xml><?xml version="1.0" encoding="utf-8"?>
<sst xmlns="http://schemas.openxmlformats.org/spreadsheetml/2006/main" count="2712" uniqueCount="108">
  <si>
    <t>All Projects</t>
  </si>
  <si>
    <t>AEP-EMS</t>
  </si>
  <si>
    <t>Avangrid</t>
  </si>
  <si>
    <t>BWP ECC</t>
  </si>
  <si>
    <t>Con Edison</t>
  </si>
  <si>
    <t>Canadian Solar Spain</t>
  </si>
  <si>
    <t>NIPSCO-Elc</t>
  </si>
  <si>
    <t>NV Energy</t>
  </si>
  <si>
    <t>SDGE</t>
  </si>
  <si>
    <t>TVA</t>
  </si>
  <si>
    <t>MX-MIM</t>
  </si>
  <si>
    <t>TPC</t>
  </si>
  <si>
    <t>VN_NLDC</t>
  </si>
  <si>
    <t>TH-MEA</t>
  </si>
  <si>
    <t>Arizona Corp</t>
  </si>
  <si>
    <t>TH-PEA-IMPL</t>
  </si>
  <si>
    <t>Energisa</t>
  </si>
  <si>
    <t>CPS_ADMS_BV</t>
  </si>
  <si>
    <t>Consumers Energy</t>
  </si>
  <si>
    <t>WB_EVN</t>
  </si>
  <si>
    <t>PIP-SEC</t>
  </si>
  <si>
    <t>BHE</t>
  </si>
  <si>
    <t>BWP Telecom</t>
  </si>
  <si>
    <t>Duquesne</t>
  </si>
  <si>
    <t>SEPA_NIST</t>
  </si>
  <si>
    <t>Future Client 2</t>
  </si>
  <si>
    <t>Future Client 3</t>
  </si>
  <si>
    <t>Future Client 4</t>
  </si>
  <si>
    <t>Future Client 5</t>
  </si>
  <si>
    <t>Consultant</t>
  </si>
  <si>
    <t>Data Entered
Y/N</t>
  </si>
  <si>
    <t>N</t>
  </si>
  <si>
    <t>Borlase</t>
  </si>
  <si>
    <t>Deiro</t>
  </si>
  <si>
    <t>Gandhi</t>
  </si>
  <si>
    <t>Ocando</t>
  </si>
  <si>
    <t>Paniagua</t>
  </si>
  <si>
    <t>Shaeffer</t>
  </si>
  <si>
    <t>Summary of All Billable Hours for ESTA  Actual and Projections - 2021 &amp; 2022</t>
  </si>
  <si>
    <t xml:space="preserve"> </t>
  </si>
  <si>
    <t>Jan.</t>
  </si>
  <si>
    <t>Feb.</t>
  </si>
  <si>
    <t>Mar.</t>
  </si>
  <si>
    <t>April</t>
  </si>
  <si>
    <t>May</t>
  </si>
  <si>
    <t>June</t>
  </si>
  <si>
    <t>July</t>
  </si>
  <si>
    <t>August</t>
  </si>
  <si>
    <t>Sept.</t>
  </si>
  <si>
    <t>Oct.</t>
  </si>
  <si>
    <t>Nov.</t>
  </si>
  <si>
    <t>Dec.</t>
  </si>
  <si>
    <t>Atanacio</t>
  </si>
  <si>
    <t>Caceres</t>
  </si>
  <si>
    <t>Farah</t>
  </si>
  <si>
    <t>Fustar</t>
  </si>
  <si>
    <t>Uluski</t>
  </si>
  <si>
    <t>Wasley</t>
  </si>
  <si>
    <t>Spandan</t>
  </si>
  <si>
    <t>Total</t>
  </si>
  <si>
    <t>Hours/mo</t>
  </si>
  <si>
    <t>80% Loading</t>
  </si>
  <si>
    <t>Available</t>
  </si>
  <si>
    <t>Available hours</t>
  </si>
  <si>
    <t>Less than 50%</t>
  </si>
  <si>
    <t>Exceed available hours per month</t>
  </si>
  <si>
    <t>Associates</t>
  </si>
  <si>
    <t>Adib</t>
  </si>
  <si>
    <t>Apostolov</t>
  </si>
  <si>
    <t>Brunner</t>
  </si>
  <si>
    <t>Carr</t>
  </si>
  <si>
    <t>Cleveland</t>
  </si>
  <si>
    <t>DePillis</t>
  </si>
  <si>
    <t>Hayes</t>
  </si>
  <si>
    <t>Murphy</t>
  </si>
  <si>
    <t>Palermo</t>
  </si>
  <si>
    <t>Rodas</t>
  </si>
  <si>
    <t>Zuluaga</t>
  </si>
  <si>
    <t>Guill</t>
  </si>
  <si>
    <t>Lee (Annabelle)</t>
  </si>
  <si>
    <t>Lin</t>
  </si>
  <si>
    <t>Songpol</t>
  </si>
  <si>
    <t>Rana</t>
  </si>
  <si>
    <t>Abad</t>
  </si>
  <si>
    <t>Jarriel</t>
  </si>
  <si>
    <t>Yankovski</t>
  </si>
  <si>
    <t>Total Hours</t>
  </si>
  <si>
    <t>Actual Hours are in blue color</t>
  </si>
  <si>
    <t>Projected</t>
  </si>
  <si>
    <t>Jan-Dec
 Actual</t>
  </si>
  <si>
    <t>Hours</t>
  </si>
  <si>
    <t>Projected % Loading</t>
  </si>
  <si>
    <t>Desired  % Loading</t>
  </si>
  <si>
    <t>% loading</t>
  </si>
  <si>
    <t>partial year (2.5 mos)</t>
  </si>
  <si>
    <t>partial year (1.5 mos)</t>
  </si>
  <si>
    <t>Avg. for Yr</t>
  </si>
  <si>
    <t>Average YTD</t>
  </si>
  <si>
    <t>Estimate</t>
  </si>
  <si>
    <t>Loading</t>
  </si>
  <si>
    <t>No. of Staff</t>
  </si>
  <si>
    <t>Difference</t>
  </si>
  <si>
    <t>Target</t>
  </si>
  <si>
    <t>Return to Projects</t>
  </si>
  <si>
    <t>Summary of All Billable Hours Per Project</t>
  </si>
  <si>
    <t>Working Hours per month</t>
  </si>
  <si>
    <t/>
  </si>
  <si>
    <t>Feb 9 2021 Note: No movement by BWP on next phase, Contact made 2/2/2021 and waiting for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</si>
</sst>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_([$$-409]* #,##0.00_);_([$$-409]* \(#,##0.00\);_([$$-409]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F75B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72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563C1"/>
      <name val="Calibri"/>
    </font>
    <font>
      <sz val="11"/>
      <color rgb="FF000000"/>
      <name val="Calibri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indexed="64"/>
      </patternFill>
    </fill>
  </fills>
  <borders count="93">
    <border>
      <left/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/>
      <bottom/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double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auto="1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231">
    <xf numFmtId="0" fontId="0" fillId="0" borderId="0" xfId="0"/>
    <xf numFmtId="0" fontId="5" fillId="0" borderId="0" xfId="0" applyFont="1" applyAlignment="1">
      <alignment horizontal="center" wrapText="1"/>
    </xf>
    <xf numFmtId="9" fontId="0" fillId="0" borderId="0" xfId="1" applyFont="1"/>
    <xf numFmtId="0" fontId="2" fillId="2" borderId="1" xfId="0" applyFont="1" applyFill="1" applyBorder="1"/>
    <xf numFmtId="0" fontId="0" fillId="0" borderId="5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9" fontId="0" fillId="0" borderId="0" xfId="0" applyNumberFormat="1"/>
    <xf numFmtId="0" fontId="7" fillId="0" borderId="0" xfId="0" applyFont="1"/>
    <xf numFmtId="0" fontId="0" fillId="0" borderId="0" xfId="0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wrapText="1"/>
    </xf>
    <xf numFmtId="9" fontId="0" fillId="0" borderId="17" xfId="1" applyFont="1" applyBorder="1" applyAlignment="1">
      <alignment horizontal="center"/>
    </xf>
    <xf numFmtId="9" fontId="0" fillId="0" borderId="19" xfId="1" applyFont="1" applyBorder="1" applyAlignment="1">
      <alignment horizontal="center"/>
    </xf>
    <xf numFmtId="0" fontId="11" fillId="0" borderId="0" xfId="0" applyFont="1"/>
    <xf numFmtId="43" fontId="0" fillId="0" borderId="0" xfId="2" applyFont="1"/>
    <xf numFmtId="43" fontId="11" fillId="0" borderId="0" xfId="2" applyFont="1"/>
    <xf numFmtId="10" fontId="0" fillId="0" borderId="0" xfId="1" applyNumberFormat="1" applyFont="1"/>
    <xf numFmtId="0" fontId="0" fillId="5" borderId="20" xfId="0" applyFill="1" applyBorder="1"/>
    <xf numFmtId="0" fontId="12" fillId="0" borderId="0" xfId="0" applyFont="1" applyAlignment="1">
      <alignment horizontal="center"/>
    </xf>
    <xf numFmtId="10" fontId="12" fillId="0" borderId="0" xfId="1" applyNumberFormat="1" applyFont="1"/>
    <xf numFmtId="43" fontId="13" fillId="0" borderId="0" xfId="0" applyNumberFormat="1" applyFont="1"/>
    <xf numFmtId="0" fontId="16" fillId="0" borderId="0" xfId="3"/>
    <xf numFmtId="0" fontId="16" fillId="0" borderId="0" xfId="3" quotePrefix="1"/>
    <xf numFmtId="0" fontId="12" fillId="0" borderId="0" xfId="0" applyFont="1" applyAlignment="1">
      <alignment horizontal="center" wrapText="1"/>
    </xf>
    <xf numFmtId="0" fontId="0" fillId="4" borderId="0" xfId="0" applyFill="1"/>
    <xf numFmtId="0" fontId="0" fillId="0" borderId="20" xfId="0" applyBorder="1"/>
    <xf numFmtId="2" fontId="7" fillId="0" borderId="10" xfId="0" applyNumberFormat="1" applyFon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10" fillId="0" borderId="10" xfId="0" applyNumberFormat="1" applyFon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15" fillId="0" borderId="10" xfId="0" applyNumberFormat="1" applyFont="1" applyBorder="1"/>
    <xf numFmtId="2" fontId="12" fillId="0" borderId="10" xfId="0" applyNumberFormat="1" applyFont="1" applyBorder="1"/>
    <xf numFmtId="2" fontId="0" fillId="0" borderId="0" xfId="0" applyNumberFormat="1"/>
    <xf numFmtId="43" fontId="17" fillId="0" borderId="0" xfId="2" applyFont="1"/>
    <xf numFmtId="0" fontId="17" fillId="0" borderId="0" xfId="0" applyFont="1"/>
    <xf numFmtId="0" fontId="14" fillId="6" borderId="21" xfId="0" applyFont="1" applyFill="1" applyBorder="1"/>
    <xf numFmtId="10" fontId="14" fillId="6" borderId="22" xfId="0" applyNumberFormat="1" applyFont="1" applyFill="1" applyBorder="1"/>
    <xf numFmtId="0" fontId="0" fillId="7" borderId="21" xfId="0" applyFill="1" applyBorder="1"/>
    <xf numFmtId="10" fontId="18" fillId="7" borderId="22" xfId="0" applyNumberFormat="1" applyFont="1" applyFill="1" applyBorder="1"/>
    <xf numFmtId="2" fontId="7" fillId="0" borderId="0" xfId="0" applyNumberFormat="1" applyFont="1"/>
    <xf numFmtId="0" fontId="0" fillId="0" borderId="23" xfId="0" applyBorder="1"/>
    <xf numFmtId="2" fontId="20" fillId="0" borderId="23" xfId="0" applyNumberFormat="1" applyFont="1" applyBorder="1"/>
    <xf numFmtId="0" fontId="0" fillId="0" borderId="25" xfId="0" applyBorder="1" applyAlignment="1">
      <alignment horizontal="right" vertical="center" wrapText="1"/>
    </xf>
    <xf numFmtId="0" fontId="3" fillId="0" borderId="0" xfId="0" applyFont="1"/>
    <xf numFmtId="0" fontId="0" fillId="0" borderId="27" xfId="0" applyBorder="1" applyAlignment="1">
      <alignment horizontal="right" vertical="center" wrapText="1"/>
    </xf>
    <xf numFmtId="0" fontId="0" fillId="0" borderId="26" xfId="0" applyBorder="1"/>
    <xf numFmtId="2" fontId="7" fillId="0" borderId="24" xfId="0" applyNumberFormat="1" applyFont="1" applyBorder="1"/>
    <xf numFmtId="164" fontId="0" fillId="0" borderId="0" xfId="0" applyNumberFormat="1"/>
    <xf numFmtId="0" fontId="16" fillId="0" borderId="0" xfId="3" applyFill="1"/>
    <xf numFmtId="2" fontId="15" fillId="0" borderId="0" xfId="0" applyNumberFormat="1" applyFont="1"/>
    <xf numFmtId="2" fontId="15" fillId="0" borderId="9" xfId="0" applyNumberFormat="1" applyFont="1" applyBorder="1"/>
    <xf numFmtId="2" fontId="15" fillId="0" borderId="30" xfId="0" applyNumberFormat="1" applyFont="1" applyBorder="1"/>
    <xf numFmtId="2" fontId="0" fillId="0" borderId="31" xfId="0" applyNumberFormat="1" applyBorder="1"/>
    <xf numFmtId="2" fontId="0" fillId="0" borderId="32" xfId="0" applyNumberFormat="1" applyBorder="1"/>
    <xf numFmtId="2" fontId="0" fillId="0" borderId="33" xfId="0" applyNumberFormat="1" applyBorder="1"/>
    <xf numFmtId="2" fontId="0" fillId="0" borderId="34" xfId="0" applyNumberFormat="1" applyBorder="1"/>
    <xf numFmtId="2" fontId="15" fillId="0" borderId="33" xfId="0" applyNumberFormat="1" applyFont="1" applyBorder="1"/>
    <xf numFmtId="2" fontId="15" fillId="0" borderId="35" xfId="0" applyNumberFormat="1" applyFont="1" applyBorder="1"/>
    <xf numFmtId="0" fontId="0" fillId="0" borderId="36" xfId="0" applyBorder="1"/>
    <xf numFmtId="0" fontId="0" fillId="0" borderId="38" xfId="0" applyBorder="1"/>
    <xf numFmtId="0" fontId="0" fillId="0" borderId="21" xfId="0" applyBorder="1"/>
    <xf numFmtId="0" fontId="0" fillId="0" borderId="40" xfId="0" applyBorder="1"/>
    <xf numFmtId="0" fontId="0" fillId="0" borderId="41" xfId="0" applyBorder="1"/>
    <xf numFmtId="164" fontId="0" fillId="0" borderId="42" xfId="0" applyNumberFormat="1" applyBorder="1"/>
    <xf numFmtId="164" fontId="0" fillId="0" borderId="39" xfId="0" applyNumberFormat="1" applyBorder="1"/>
    <xf numFmtId="164" fontId="0" fillId="0" borderId="43" xfId="0" applyNumberFormat="1" applyBorder="1"/>
    <xf numFmtId="0" fontId="0" fillId="0" borderId="37" xfId="0" applyBorder="1"/>
    <xf numFmtId="0" fontId="0" fillId="0" borderId="42" xfId="0" applyBorder="1"/>
    <xf numFmtId="165" fontId="0" fillId="0" borderId="42" xfId="0" applyNumberFormat="1" applyBorder="1"/>
    <xf numFmtId="165" fontId="0" fillId="0" borderId="39" xfId="0" applyNumberFormat="1" applyBorder="1"/>
    <xf numFmtId="165" fontId="0" fillId="0" borderId="43" xfId="0" applyNumberFormat="1" applyBorder="1"/>
    <xf numFmtId="2" fontId="20" fillId="0" borderId="10" xfId="0" applyNumberFormat="1" applyFont="1" applyBorder="1"/>
    <xf numFmtId="2" fontId="15" fillId="0" borderId="31" xfId="0" applyNumberFormat="1" applyFont="1" applyBorder="1"/>
    <xf numFmtId="2" fontId="20" fillId="0" borderId="11" xfId="0" applyNumberFormat="1" applyFont="1" applyBorder="1"/>
    <xf numFmtId="2" fontId="7" fillId="0" borderId="33" xfId="0" applyNumberFormat="1" applyFont="1" applyBorder="1"/>
    <xf numFmtId="2" fontId="21" fillId="0" borderId="10" xfId="0" applyNumberFormat="1" applyFont="1" applyBorder="1"/>
    <xf numFmtId="2" fontId="21" fillId="0" borderId="7" xfId="0" applyNumberFormat="1" applyFont="1" applyBorder="1"/>
    <xf numFmtId="2" fontId="21" fillId="0" borderId="8" xfId="0" applyNumberFormat="1" applyFont="1" applyBorder="1"/>
    <xf numFmtId="2" fontId="21" fillId="0" borderId="12" xfId="0" applyNumberFormat="1" applyFont="1" applyBorder="1"/>
    <xf numFmtId="2" fontId="20" fillId="0" borderId="8" xfId="0" applyNumberFormat="1" applyFont="1" applyBorder="1"/>
    <xf numFmtId="0" fontId="22" fillId="0" borderId="0" xfId="3" quotePrefix="1" applyFont="1"/>
    <xf numFmtId="0" fontId="23" fillId="0" borderId="0" xfId="0" applyFont="1"/>
    <xf numFmtId="0" fontId="15" fillId="0" borderId="0" xfId="0" applyFont="1"/>
    <xf numFmtId="2" fontId="15" fillId="0" borderId="11" xfId="0" applyNumberFormat="1" applyFont="1" applyBorder="1"/>
    <xf numFmtId="2" fontId="15" fillId="0" borderId="13" xfId="0" applyNumberFormat="1" applyFont="1" applyBorder="1"/>
    <xf numFmtId="2" fontId="15" fillId="0" borderId="29" xfId="0" applyNumberFormat="1" applyFont="1" applyBorder="1"/>
    <xf numFmtId="2" fontId="15" fillId="0" borderId="32" xfId="0" applyNumberFormat="1" applyFont="1" applyBorder="1"/>
    <xf numFmtId="0" fontId="0" fillId="0" borderId="47" xfId="0" applyBorder="1"/>
    <xf numFmtId="0" fontId="0" fillId="0" borderId="48" xfId="0" applyBorder="1"/>
    <xf numFmtId="0" fontId="0" fillId="0" borderId="52" xfId="0" applyBorder="1"/>
    <xf numFmtId="0" fontId="0" fillId="0" borderId="53" xfId="0" applyBorder="1"/>
    <xf numFmtId="2" fontId="7" fillId="0" borderId="52" xfId="0" applyNumberFormat="1" applyFont="1" applyBorder="1"/>
    <xf numFmtId="2" fontId="7" fillId="0" borderId="54" xfId="0" applyNumberFormat="1" applyFont="1" applyBorder="1"/>
    <xf numFmtId="2" fontId="20" fillId="0" borderId="52" xfId="0" applyNumberFormat="1" applyFont="1" applyBorder="1"/>
    <xf numFmtId="2" fontId="20" fillId="0" borderId="53" xfId="0" applyNumberFormat="1" applyFont="1" applyBorder="1"/>
    <xf numFmtId="2" fontId="7" fillId="0" borderId="20" xfId="0" applyNumberFormat="1" applyFont="1" applyBorder="1"/>
    <xf numFmtId="2" fontId="7" fillId="0" borderId="17" xfId="0" applyNumberFormat="1" applyFont="1" applyBorder="1"/>
    <xf numFmtId="2" fontId="7" fillId="0" borderId="57" xfId="0" applyNumberFormat="1" applyFont="1" applyBorder="1"/>
    <xf numFmtId="2" fontId="7" fillId="0" borderId="58" xfId="0" applyNumberFormat="1" applyFont="1" applyBorder="1"/>
    <xf numFmtId="2" fontId="7" fillId="0" borderId="59" xfId="0" applyNumberFormat="1" applyFont="1" applyBorder="1"/>
    <xf numFmtId="2" fontId="20" fillId="0" borderId="56" xfId="0" applyNumberFormat="1" applyFont="1" applyBorder="1"/>
    <xf numFmtId="2" fontId="20" fillId="0" borderId="20" xfId="0" applyNumberFormat="1" applyFont="1" applyBorder="1"/>
    <xf numFmtId="2" fontId="7" fillId="0" borderId="16" xfId="0" applyNumberFormat="1" applyFont="1" applyBorder="1"/>
    <xf numFmtId="2" fontId="8" fillId="0" borderId="63" xfId="0" applyNumberFormat="1" applyFont="1" applyBorder="1"/>
    <xf numFmtId="2" fontId="20" fillId="0" borderId="57" xfId="0" applyNumberFormat="1" applyFont="1" applyBorder="1"/>
    <xf numFmtId="2" fontId="20" fillId="0" borderId="16" xfId="0" applyNumberFormat="1" applyFont="1" applyBorder="1"/>
    <xf numFmtId="2" fontId="20" fillId="0" borderId="17" xfId="0" applyNumberFormat="1" applyFont="1" applyBorder="1"/>
    <xf numFmtId="0" fontId="0" fillId="0" borderId="65" xfId="0" applyBorder="1"/>
    <xf numFmtId="2" fontId="0" fillId="0" borderId="44" xfId="0" applyNumberFormat="1" applyBorder="1"/>
    <xf numFmtId="2" fontId="0" fillId="0" borderId="22" xfId="0" applyNumberFormat="1" applyBorder="1"/>
    <xf numFmtId="0" fontId="0" fillId="0" borderId="64" xfId="0" applyBorder="1"/>
    <xf numFmtId="0" fontId="0" fillId="0" borderId="12" xfId="0" applyBorder="1"/>
    <xf numFmtId="2" fontId="0" fillId="0" borderId="2" xfId="0" applyNumberFormat="1" applyBorder="1"/>
    <xf numFmtId="2" fontId="12" fillId="0" borderId="33" xfId="0" applyNumberFormat="1" applyFont="1" applyBorder="1"/>
    <xf numFmtId="2" fontId="15" fillId="0" borderId="20" xfId="0" applyNumberFormat="1" applyFont="1" applyBorder="1"/>
    <xf numFmtId="0" fontId="0" fillId="0" borderId="68" xfId="0" applyBorder="1"/>
    <xf numFmtId="0" fontId="2" fillId="2" borderId="37" xfId="0" applyFont="1" applyFill="1" applyBorder="1"/>
    <xf numFmtId="0" fontId="0" fillId="0" borderId="69" xfId="0" applyBorder="1"/>
    <xf numFmtId="0" fontId="0" fillId="4" borderId="47" xfId="0" applyFill="1" applyBorder="1"/>
    <xf numFmtId="2" fontId="0" fillId="0" borderId="61" xfId="0" applyNumberFormat="1" applyBorder="1"/>
    <xf numFmtId="2" fontId="0" fillId="0" borderId="62" xfId="0" applyNumberFormat="1" applyBorder="1"/>
    <xf numFmtId="2" fontId="0" fillId="0" borderId="63" xfId="0" applyNumberFormat="1" applyBorder="1"/>
    <xf numFmtId="0" fontId="3" fillId="0" borderId="0" xfId="0" applyFont="1" applyAlignment="1">
      <alignment horizontal="center"/>
    </xf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20" fillId="0" borderId="26" xfId="0" applyNumberFormat="1" applyFont="1" applyBorder="1"/>
    <xf numFmtId="0" fontId="3" fillId="0" borderId="61" xfId="0" applyFont="1" applyBorder="1" applyAlignment="1">
      <alignment horizontal="center"/>
    </xf>
    <xf numFmtId="0" fontId="17" fillId="0" borderId="46" xfId="0" applyFont="1" applyBorder="1"/>
    <xf numFmtId="0" fontId="17" fillId="0" borderId="76" xfId="0" applyFont="1" applyBorder="1"/>
    <xf numFmtId="0" fontId="0" fillId="0" borderId="71" xfId="0" applyBorder="1"/>
    <xf numFmtId="0" fontId="0" fillId="0" borderId="77" xfId="0" applyBorder="1" applyAlignment="1">
      <alignment horizontal="right" vertical="center" wrapText="1"/>
    </xf>
    <xf numFmtId="0" fontId="17" fillId="0" borderId="78" xfId="0" applyFont="1" applyBorder="1"/>
    <xf numFmtId="2" fontId="8" fillId="0" borderId="61" xfId="0" applyNumberFormat="1" applyFont="1" applyBorder="1"/>
    <xf numFmtId="2" fontId="8" fillId="0" borderId="62" xfId="0" applyNumberFormat="1" applyFont="1" applyBorder="1"/>
    <xf numFmtId="0" fontId="2" fillId="2" borderId="50" xfId="0" applyFont="1" applyFill="1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 applyAlignment="1">
      <alignment horizontal="right" vertical="center" wrapText="1"/>
    </xf>
    <xf numFmtId="0" fontId="17" fillId="0" borderId="55" xfId="0" applyFont="1" applyBorder="1"/>
    <xf numFmtId="2" fontId="15" fillId="0" borderId="75" xfId="0" applyNumberFormat="1" applyFont="1" applyBorder="1"/>
    <xf numFmtId="2" fontId="0" fillId="0" borderId="67" xfId="0" applyNumberFormat="1" applyBorder="1"/>
    <xf numFmtId="2" fontId="7" fillId="0" borderId="70" xfId="0" applyNumberFormat="1" applyFont="1" applyBorder="1"/>
    <xf numFmtId="2" fontId="7" fillId="0" borderId="68" xfId="0" applyNumberFormat="1" applyFont="1" applyBorder="1"/>
    <xf numFmtId="2" fontId="10" fillId="0" borderId="68" xfId="0" applyNumberFormat="1" applyFont="1" applyBorder="1"/>
    <xf numFmtId="2" fontId="20" fillId="0" borderId="68" xfId="0" applyNumberFormat="1" applyFont="1" applyBorder="1"/>
    <xf numFmtId="2" fontId="15" fillId="0" borderId="68" xfId="0" applyNumberFormat="1" applyFont="1" applyBorder="1"/>
    <xf numFmtId="2" fontId="15" fillId="0" borderId="84" xfId="0" applyNumberFormat="1" applyFont="1" applyBorder="1"/>
    <xf numFmtId="2" fontId="7" fillId="0" borderId="71" xfId="0" applyNumberFormat="1" applyFont="1" applyBorder="1"/>
    <xf numFmtId="0" fontId="3" fillId="0" borderId="63" xfId="0" applyFont="1" applyBorder="1" applyAlignment="1">
      <alignment horizontal="center"/>
    </xf>
    <xf numFmtId="0" fontId="3" fillId="0" borderId="67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0" fillId="0" borderId="10" xfId="0" applyBorder="1"/>
    <xf numFmtId="2" fontId="15" fillId="0" borderId="12" xfId="0" applyNumberFormat="1" applyFont="1" applyBorder="1"/>
    <xf numFmtId="0" fontId="0" fillId="0" borderId="87" xfId="0" applyBorder="1"/>
    <xf numFmtId="2" fontId="0" fillId="0" borderId="81" xfId="0" applyNumberFormat="1" applyBorder="1"/>
    <xf numFmtId="0" fontId="0" fillId="0" borderId="88" xfId="0" applyBorder="1"/>
    <xf numFmtId="2" fontId="0" fillId="0" borderId="21" xfId="0" applyNumberFormat="1" applyBorder="1"/>
    <xf numFmtId="2" fontId="15" fillId="0" borderId="41" xfId="0" applyNumberFormat="1" applyFont="1" applyBorder="1"/>
    <xf numFmtId="2" fontId="0" fillId="0" borderId="45" xfId="0" applyNumberFormat="1" applyBorder="1"/>
    <xf numFmtId="2" fontId="15" fillId="0" borderId="44" xfId="0" applyNumberFormat="1" applyFont="1" applyBorder="1"/>
    <xf numFmtId="0" fontId="0" fillId="0" borderId="89" xfId="0" applyBorder="1"/>
    <xf numFmtId="0" fontId="0" fillId="0" borderId="90" xfId="0" applyBorder="1"/>
    <xf numFmtId="2" fontId="15" fillId="0" borderId="34" xfId="0" applyNumberFormat="1" applyFont="1" applyBorder="1"/>
    <xf numFmtId="2" fontId="15" fillId="0" borderId="66" xfId="0" applyNumberFormat="1" applyFont="1" applyBorder="1"/>
    <xf numFmtId="49" fontId="0" fillId="0" borderId="0" xfId="0" applyNumberFormat="1"/>
    <xf numFmtId="49" fontId="0" fillId="0" borderId="91" xfId="0" applyNumberFormat="1" applyBorder="1"/>
    <xf numFmtId="49" fontId="0" fillId="0" borderId="42" xfId="0" applyNumberFormat="1" applyBorder="1"/>
    <xf numFmtId="49" fontId="0" fillId="0" borderId="49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21" xfId="0" applyNumberFormat="1" applyBorder="1"/>
    <xf numFmtId="0" fontId="22" fillId="0" borderId="92" xfId="3" quotePrefix="1" applyFont="1" applyBorder="1"/>
    <xf numFmtId="0" fontId="16" fillId="0" borderId="92" xfId="3" applyBorder="1"/>
    <xf numFmtId="0" fontId="16" fillId="0" borderId="92" xfId="3" applyFill="1" applyBorder="1"/>
    <xf numFmtId="2" fontId="20" fillId="0" borderId="7" xfId="0" applyNumberFormat="1" applyFont="1" applyBorder="1"/>
    <xf numFmtId="0" fontId="20" fillId="0" borderId="8" xfId="0" applyFont="1" applyBorder="1"/>
    <xf numFmtId="0" fontId="20" fillId="0" borderId="74" xfId="0" applyFont="1" applyBorder="1"/>
    <xf numFmtId="0" fontId="20" fillId="0" borderId="10" xfId="0" applyFont="1" applyBorder="1"/>
    <xf numFmtId="0" fontId="20" fillId="0" borderId="87" xfId="0" applyFont="1" applyBorder="1"/>
    <xf numFmtId="2" fontId="20" fillId="0" borderId="12" xfId="0" applyNumberFormat="1" applyFont="1" applyBorder="1"/>
    <xf numFmtId="0" fontId="20" fillId="0" borderId="12" xfId="0" applyFont="1" applyBorder="1"/>
    <xf numFmtId="0" fontId="20" fillId="0" borderId="88" xfId="0" applyFont="1" applyBorder="1"/>
    <xf numFmtId="2" fontId="20" fillId="0" borderId="74" xfId="0" applyNumberFormat="1" applyFont="1" applyBorder="1"/>
    <xf numFmtId="2" fontId="20" fillId="0" borderId="87" xfId="0" applyNumberFormat="1" applyFont="1" applyBorder="1"/>
    <xf numFmtId="2" fontId="20" fillId="0" borderId="88" xfId="0" applyNumberFormat="1" applyFont="1" applyBorder="1"/>
    <xf numFmtId="2" fontId="0" fillId="0" borderId="87" xfId="0" applyNumberFormat="1" applyBorder="1"/>
    <xf numFmtId="0" fontId="6" fillId="8" borderId="50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8" borderId="51" xfId="0" applyFont="1" applyFill="1" applyBorder="1" applyAlignment="1">
      <alignment horizontal="center"/>
    </xf>
    <xf numFmtId="0" fontId="6" fillId="8" borderId="63" xfId="0" applyFont="1" applyFill="1" applyBorder="1" applyAlignment="1">
      <alignment horizontal="center"/>
    </xf>
    <xf numFmtId="0" fontId="6" fillId="8" borderId="61" xfId="0" applyFont="1" applyFill="1" applyBorder="1" applyAlignment="1">
      <alignment horizontal="center"/>
    </xf>
    <xf numFmtId="0" fontId="6" fillId="8" borderId="67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6" fillId="3" borderId="28" xfId="0" applyFont="1" applyFill="1" applyBorder="1" applyAlignment="1">
      <alignment horizontal="center"/>
    </xf>
    <xf numFmtId="0" fontId="6" fillId="3" borderId="51" xfId="0" applyFont="1" applyFill="1" applyBorder="1" applyAlignment="1">
      <alignment horizontal="center"/>
    </xf>
    <xf numFmtId="0" fontId="6" fillId="3" borderId="5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6" fillId="9" borderId="21" xfId="0" applyFont="1" applyFill="1" applyBorder="1" applyAlignment="1">
      <alignment horizontal="center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780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2021-2022 Loading per Consultant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'Summary-hours'!$B$8</c:f>
              <c:strCache>
                <c:ptCount val="1"/>
                <c:pt idx="0">
                  <c:v>Atanacio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'Summary-hours'!$C$8:$Z$8</c:f>
              <c:numCache>
                <c:formatCode>0.00</c:formatCode>
                <c:ptCount val="24"/>
                <c:pt idx="0">
                  <c:v>75.5</c:v>
                </c:pt>
                <c:pt idx="1">
                  <c:v>111</c:v>
                </c:pt>
                <c:pt idx="2">
                  <c:v>130.5</c:v>
                </c:pt>
                <c:pt idx="3">
                  <c:v>122.5</c:v>
                </c:pt>
                <c:pt idx="4">
                  <c:v>99.5</c:v>
                </c:pt>
                <c:pt idx="5">
                  <c:v>88</c:v>
                </c:pt>
                <c:pt idx="6">
                  <c:v>117.5</c:v>
                </c:pt>
                <c:pt idx="7">
                  <c:v>133.5</c:v>
                </c:pt>
                <c:pt idx="8">
                  <c:v>93.5</c:v>
                </c:pt>
                <c:pt idx="9">
                  <c:v>118</c:v>
                </c:pt>
                <c:pt idx="10">
                  <c:v>97</c:v>
                </c:pt>
                <c:pt idx="11">
                  <c:v>88.5</c:v>
                </c:pt>
                <c:pt idx="12">
                  <c:v>81</c:v>
                </c:pt>
                <c:pt idx="13">
                  <c:v>73</c:v>
                </c:pt>
                <c:pt idx="14">
                  <c:v>65</c:v>
                </c:pt>
                <c:pt idx="15">
                  <c:v>85</c:v>
                </c:pt>
                <c:pt idx="16">
                  <c:v>125</c:v>
                </c:pt>
                <c:pt idx="17">
                  <c:v>85</c:v>
                </c:pt>
                <c:pt idx="18">
                  <c:v>84</c:v>
                </c:pt>
                <c:pt idx="19">
                  <c:v>44</c:v>
                </c:pt>
                <c:pt idx="20">
                  <c:v>36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5-4047-A9B5-B0B3DAE3BBF9}"/>
            </c:ext>
          </c:extLst>
        </c:ser>
        <c:ser>
          <c:idx val="1"/>
          <c:order val="1"/>
          <c:tx>
            <c:strRef>
              <c:f>'Summary-hours'!$B$9</c:f>
              <c:strCache>
                <c:ptCount val="1"/>
                <c:pt idx="0">
                  <c:v>Caceres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'Summary-hours'!$C$9:$Z$9</c:f>
              <c:numCache>
                <c:formatCode>0.00</c:formatCode>
                <c:ptCount val="24"/>
                <c:pt idx="0">
                  <c:v>2</c:v>
                </c:pt>
                <c:pt idx="1">
                  <c:v>76</c:v>
                </c:pt>
                <c:pt idx="2">
                  <c:v>22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40</c:v>
                </c:pt>
                <c:pt idx="7">
                  <c:v>44</c:v>
                </c:pt>
                <c:pt idx="8">
                  <c:v>90</c:v>
                </c:pt>
                <c:pt idx="9">
                  <c:v>108</c:v>
                </c:pt>
                <c:pt idx="10">
                  <c:v>91</c:v>
                </c:pt>
                <c:pt idx="11">
                  <c:v>93</c:v>
                </c:pt>
                <c:pt idx="12">
                  <c:v>64</c:v>
                </c:pt>
                <c:pt idx="13">
                  <c:v>132</c:v>
                </c:pt>
                <c:pt idx="14">
                  <c:v>152</c:v>
                </c:pt>
                <c:pt idx="15">
                  <c:v>142</c:v>
                </c:pt>
                <c:pt idx="16">
                  <c:v>113</c:v>
                </c:pt>
                <c:pt idx="17">
                  <c:v>70</c:v>
                </c:pt>
                <c:pt idx="18">
                  <c:v>0</c:v>
                </c:pt>
                <c:pt idx="19">
                  <c:v>10</c:v>
                </c:pt>
                <c:pt idx="20">
                  <c:v>10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85-4047-A9B5-B0B3DAE3BBF9}"/>
            </c:ext>
          </c:extLst>
        </c:ser>
        <c:ser>
          <c:idx val="2"/>
          <c:order val="2"/>
          <c:tx>
            <c:strRef>
              <c:f>'Summary-hours'!$B$10</c:f>
              <c:strCache>
                <c:ptCount val="1"/>
                <c:pt idx="0">
                  <c:v>Farah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'Summary-hours'!$C$10:$Z$10</c:f>
              <c:numCache>
                <c:formatCode>0.00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41</c:v>
                </c:pt>
                <c:pt idx="3">
                  <c:v>0</c:v>
                </c:pt>
                <c:pt idx="4">
                  <c:v>2</c:v>
                </c:pt>
                <c:pt idx="5">
                  <c:v>33</c:v>
                </c:pt>
                <c:pt idx="6">
                  <c:v>62.5</c:v>
                </c:pt>
                <c:pt idx="7">
                  <c:v>65</c:v>
                </c:pt>
                <c:pt idx="8">
                  <c:v>46.5</c:v>
                </c:pt>
                <c:pt idx="9">
                  <c:v>12</c:v>
                </c:pt>
                <c:pt idx="10">
                  <c:v>0</c:v>
                </c:pt>
                <c:pt idx="11">
                  <c:v>13</c:v>
                </c:pt>
                <c:pt idx="12">
                  <c:v>48</c:v>
                </c:pt>
                <c:pt idx="13">
                  <c:v>156</c:v>
                </c:pt>
                <c:pt idx="14">
                  <c:v>128</c:v>
                </c:pt>
                <c:pt idx="15">
                  <c:v>52</c:v>
                </c:pt>
                <c:pt idx="16">
                  <c:v>44</c:v>
                </c:pt>
                <c:pt idx="17">
                  <c:v>44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85-4047-A9B5-B0B3DAE3BBF9}"/>
            </c:ext>
          </c:extLst>
        </c:ser>
        <c:ser>
          <c:idx val="3"/>
          <c:order val="3"/>
          <c:tx>
            <c:strRef>
              <c:f>'Summary-hours'!$B$11</c:f>
              <c:strCache>
                <c:ptCount val="1"/>
                <c:pt idx="0">
                  <c:v>Fustar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'Summary-hours'!$C$11:$Z$11</c:f>
              <c:numCache>
                <c:formatCode>0.00</c:formatCode>
                <c:ptCount val="24"/>
                <c:pt idx="0">
                  <c:v>43</c:v>
                </c:pt>
                <c:pt idx="1">
                  <c:v>123</c:v>
                </c:pt>
                <c:pt idx="2">
                  <c:v>171</c:v>
                </c:pt>
                <c:pt idx="3">
                  <c:v>77</c:v>
                </c:pt>
                <c:pt idx="4">
                  <c:v>66</c:v>
                </c:pt>
                <c:pt idx="5">
                  <c:v>90</c:v>
                </c:pt>
                <c:pt idx="6">
                  <c:v>73</c:v>
                </c:pt>
                <c:pt idx="7">
                  <c:v>139</c:v>
                </c:pt>
                <c:pt idx="8">
                  <c:v>81</c:v>
                </c:pt>
                <c:pt idx="9">
                  <c:v>119</c:v>
                </c:pt>
                <c:pt idx="10">
                  <c:v>157</c:v>
                </c:pt>
                <c:pt idx="11">
                  <c:v>144</c:v>
                </c:pt>
                <c:pt idx="12">
                  <c:v>136</c:v>
                </c:pt>
                <c:pt idx="13">
                  <c:v>94</c:v>
                </c:pt>
                <c:pt idx="14">
                  <c:v>132</c:v>
                </c:pt>
                <c:pt idx="15">
                  <c:v>156</c:v>
                </c:pt>
                <c:pt idx="16">
                  <c:v>72</c:v>
                </c:pt>
                <c:pt idx="17">
                  <c:v>125</c:v>
                </c:pt>
                <c:pt idx="18">
                  <c:v>96</c:v>
                </c:pt>
                <c:pt idx="19">
                  <c:v>12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85-4047-A9B5-B0B3DAE3BBF9}"/>
            </c:ext>
          </c:extLst>
        </c:ser>
        <c:ser>
          <c:idx val="6"/>
          <c:order val="6"/>
          <c:tx>
            <c:strRef>
              <c:f>'Summary-hours'!$B$12</c:f>
              <c:strCache>
                <c:ptCount val="1"/>
                <c:pt idx="0">
                  <c:v>Uluski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'Summary-hours'!$C$12:$Z$12</c:f>
              <c:numCache>
                <c:formatCode>0.00</c:formatCode>
                <c:ptCount val="24"/>
                <c:pt idx="0">
                  <c:v>68</c:v>
                </c:pt>
                <c:pt idx="1">
                  <c:v>112</c:v>
                </c:pt>
                <c:pt idx="2">
                  <c:v>164</c:v>
                </c:pt>
                <c:pt idx="3">
                  <c:v>120</c:v>
                </c:pt>
                <c:pt idx="4">
                  <c:v>112</c:v>
                </c:pt>
                <c:pt idx="5">
                  <c:v>112</c:v>
                </c:pt>
                <c:pt idx="6">
                  <c:v>73</c:v>
                </c:pt>
                <c:pt idx="7">
                  <c:v>138</c:v>
                </c:pt>
                <c:pt idx="8">
                  <c:v>95</c:v>
                </c:pt>
                <c:pt idx="9">
                  <c:v>100</c:v>
                </c:pt>
                <c:pt idx="10">
                  <c:v>91</c:v>
                </c:pt>
                <c:pt idx="11">
                  <c:v>77</c:v>
                </c:pt>
                <c:pt idx="12">
                  <c:v>104</c:v>
                </c:pt>
                <c:pt idx="13">
                  <c:v>96</c:v>
                </c:pt>
                <c:pt idx="14">
                  <c:v>80</c:v>
                </c:pt>
                <c:pt idx="15">
                  <c:v>40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85-4047-A9B5-B0B3DAE3BBF9}"/>
            </c:ext>
          </c:extLst>
        </c:ser>
        <c:ser>
          <c:idx val="7"/>
          <c:order val="7"/>
          <c:tx>
            <c:strRef>
              <c:f>'Summary-hours'!$B$13</c:f>
              <c:strCache>
                <c:ptCount val="1"/>
                <c:pt idx="0">
                  <c:v>Wasley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'Summary-hours'!$C$13:$Z$13</c:f>
              <c:numCache>
                <c:formatCode>0.00</c:formatCode>
                <c:ptCount val="24"/>
                <c:pt idx="0">
                  <c:v>130</c:v>
                </c:pt>
                <c:pt idx="1">
                  <c:v>121</c:v>
                </c:pt>
                <c:pt idx="2">
                  <c:v>152</c:v>
                </c:pt>
                <c:pt idx="3">
                  <c:v>103</c:v>
                </c:pt>
                <c:pt idx="4">
                  <c:v>124</c:v>
                </c:pt>
                <c:pt idx="5">
                  <c:v>134</c:v>
                </c:pt>
                <c:pt idx="6">
                  <c:v>135</c:v>
                </c:pt>
                <c:pt idx="7">
                  <c:v>148</c:v>
                </c:pt>
                <c:pt idx="8">
                  <c:v>137</c:v>
                </c:pt>
                <c:pt idx="9">
                  <c:v>121</c:v>
                </c:pt>
                <c:pt idx="10">
                  <c:v>119</c:v>
                </c:pt>
                <c:pt idx="11">
                  <c:v>143</c:v>
                </c:pt>
                <c:pt idx="12">
                  <c:v>182</c:v>
                </c:pt>
                <c:pt idx="13">
                  <c:v>96</c:v>
                </c:pt>
                <c:pt idx="14">
                  <c:v>100</c:v>
                </c:pt>
                <c:pt idx="15">
                  <c:v>92</c:v>
                </c:pt>
                <c:pt idx="16">
                  <c:v>64</c:v>
                </c:pt>
                <c:pt idx="17">
                  <c:v>172</c:v>
                </c:pt>
                <c:pt idx="18">
                  <c:v>100</c:v>
                </c:pt>
                <c:pt idx="19">
                  <c:v>28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F85-4047-A9B5-B0B3DAE3BBF9}"/>
            </c:ext>
          </c:extLst>
        </c:ser>
        <c:ser>
          <c:idx val="8"/>
          <c:order val="8"/>
          <c:tx>
            <c:strRef>
              <c:f>'Summary-hours'!$B$14</c:f>
              <c:strCache>
                <c:ptCount val="1"/>
                <c:pt idx="0">
                  <c:v>Spandan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'Summary-hours'!$C$14:$Z$14</c:f>
              <c:numCache>
                <c:formatCode>0.00</c:formatCode>
                <c:ptCount val="24"/>
                <c:pt idx="0">
                  <c:v>0</c:v>
                </c:pt>
                <c:pt idx="1">
                  <c:v>20</c:v>
                </c:pt>
                <c:pt idx="2">
                  <c:v>92</c:v>
                </c:pt>
                <c:pt idx="3">
                  <c:v>108</c:v>
                </c:pt>
                <c:pt idx="4">
                  <c:v>52</c:v>
                </c:pt>
                <c:pt idx="5">
                  <c:v>21</c:v>
                </c:pt>
                <c:pt idx="6">
                  <c:v>32</c:v>
                </c:pt>
                <c:pt idx="7">
                  <c:v>16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20</c:v>
                </c:pt>
                <c:pt idx="13">
                  <c:v>40</c:v>
                </c:pt>
                <c:pt idx="14">
                  <c:v>45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F85-4047-A9B5-B0B3DAE3BBF9}"/>
            </c:ext>
          </c:extLst>
        </c:ser>
        <c:ser>
          <c:idx val="9"/>
          <c:order val="9"/>
          <c:tx>
            <c:strRef>
              <c:f>'Summary-hours'!$B$15</c:f>
              <c:strCache>
                <c:ptCount val="1"/>
                <c:pt idx="0">
                  <c:v>Ocando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'Summary-hours'!$C$15:$Z$15</c:f>
              <c:numCache>
                <c:formatCode>0.00</c:formatCode>
                <c:ptCount val="24"/>
                <c:pt idx="0">
                  <c:v>73</c:v>
                </c:pt>
                <c:pt idx="1">
                  <c:v>72</c:v>
                </c:pt>
                <c:pt idx="2">
                  <c:v>68</c:v>
                </c:pt>
                <c:pt idx="3">
                  <c:v>49.5</c:v>
                </c:pt>
                <c:pt idx="4">
                  <c:v>0</c:v>
                </c:pt>
                <c:pt idx="5">
                  <c:v>6</c:v>
                </c:pt>
                <c:pt idx="6">
                  <c:v>20</c:v>
                </c:pt>
                <c:pt idx="7">
                  <c:v>104</c:v>
                </c:pt>
                <c:pt idx="8">
                  <c:v>173</c:v>
                </c:pt>
                <c:pt idx="9">
                  <c:v>114.5</c:v>
                </c:pt>
                <c:pt idx="10">
                  <c:v>98.5</c:v>
                </c:pt>
                <c:pt idx="11">
                  <c:v>162</c:v>
                </c:pt>
                <c:pt idx="12">
                  <c:v>8</c:v>
                </c:pt>
                <c:pt idx="13">
                  <c:v>48</c:v>
                </c:pt>
                <c:pt idx="14">
                  <c:v>68</c:v>
                </c:pt>
                <c:pt idx="15">
                  <c:v>88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F85-4047-A9B5-B0B3DAE3BBF9}"/>
            </c:ext>
          </c:extLst>
        </c:ser>
        <c:ser>
          <c:idx val="10"/>
          <c:order val="10"/>
          <c:tx>
            <c:strRef>
              <c:f>'Summary-hours'!$B$16</c:f>
              <c:strCache>
                <c:ptCount val="1"/>
                <c:pt idx="0">
                  <c:v>Paniagua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'Summary-hours'!$C$16:$Z$16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42</c:v>
                </c:pt>
                <c:pt idx="10">
                  <c:v>62.5</c:v>
                </c:pt>
                <c:pt idx="11">
                  <c:v>137</c:v>
                </c:pt>
                <c:pt idx="12">
                  <c:v>128</c:v>
                </c:pt>
                <c:pt idx="13">
                  <c:v>78</c:v>
                </c:pt>
                <c:pt idx="14">
                  <c:v>88</c:v>
                </c:pt>
                <c:pt idx="15">
                  <c:v>84</c:v>
                </c:pt>
                <c:pt idx="16">
                  <c:v>56</c:v>
                </c:pt>
                <c:pt idx="17">
                  <c:v>24</c:v>
                </c:pt>
                <c:pt idx="18">
                  <c:v>24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9F85-4047-A9B5-B0B3DAE3BBF9}"/>
            </c:ext>
          </c:extLst>
        </c:ser>
        <c:ser>
          <c:idx val="14"/>
          <c:order val="14"/>
          <c:tx>
            <c:strRef>
              <c:f>'Summary-hours'!$B$17</c:f>
              <c:strCache>
                <c:ptCount val="1"/>
                <c:pt idx="0">
                  <c:v>Deiro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'Summary-hours'!$C$17:$Z$17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64</c:v>
                </c:pt>
                <c:pt idx="11">
                  <c:v>132</c:v>
                </c:pt>
                <c:pt idx="12">
                  <c:v>34</c:v>
                </c:pt>
                <c:pt idx="13">
                  <c:v>51</c:v>
                </c:pt>
                <c:pt idx="14">
                  <c:v>76</c:v>
                </c:pt>
                <c:pt idx="15">
                  <c:v>52</c:v>
                </c:pt>
                <c:pt idx="16">
                  <c:v>44</c:v>
                </c:pt>
                <c:pt idx="17">
                  <c:v>12</c:v>
                </c:pt>
                <c:pt idx="18">
                  <c:v>12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07-43D4-98BE-C862674384E1}"/>
            </c:ext>
          </c:extLst>
        </c:ser>
        <c:ser>
          <c:idx val="15"/>
          <c:order val="15"/>
          <c:tx>
            <c:strRef>
              <c:f>'Summary-hours'!$B$18</c:f>
              <c:strCache>
                <c:ptCount val="1"/>
                <c:pt idx="0">
                  <c:v>Borlase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'Summary-hours'!$C$18:$Z$18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07-43D4-98BE-C86267438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v>#REF!</c:v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Lit>
                    <c:formatCode>0.00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4-9F85-4047-A9B5-B0B3DAE3BBF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#REF!</c:v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Lit>
                    <c:formatCode>0.00</c:formatCode>
                    <c:ptCount val="1"/>
                    <c:pt idx="0">
                      <c:v>1</c:v>
                    </c:pt>
                  </c:numLit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F85-4047-A9B5-B0B3DAE3BBF9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'Summary-hours'!$C$28:$N$28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F85-4047-A9B5-B0B3DAE3BBF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12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  <c:extLst xmlns:c15="http://schemas.microsoft.com/office/drawing/2012/chart"/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'Summary-hours'!$C$5:$N$7</c:f>
              <c:multiLvlStrCache>
                <c:ptCount val="12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F85-4047-A9B5-B0B3DAE3B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'Summary-hours'!$C$5:$N$7</c15:sqref>
                        </c15:formulaRef>
                      </c:ext>
                    </c:extLst>
                    <c:multiLvlStrCache>
                      <c:ptCount val="12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'Summary-hours'!$C$30:$N$30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9F85-4047-A9B5-B0B3DAE3BBF9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Farah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'Summary-hours'!$B$10</c:f>
              <c:strCache>
                <c:ptCount val="1"/>
                <c:pt idx="0">
                  <c:v>Farah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'Summary-hours'!$C$10:$Z$10</c:f>
              <c:numCache>
                <c:formatCode>0.00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41</c:v>
                </c:pt>
                <c:pt idx="3">
                  <c:v>0</c:v>
                </c:pt>
                <c:pt idx="4">
                  <c:v>2</c:v>
                </c:pt>
                <c:pt idx="5">
                  <c:v>33</c:v>
                </c:pt>
                <c:pt idx="6">
                  <c:v>62.5</c:v>
                </c:pt>
                <c:pt idx="7">
                  <c:v>65</c:v>
                </c:pt>
                <c:pt idx="8">
                  <c:v>46.5</c:v>
                </c:pt>
                <c:pt idx="9">
                  <c:v>12</c:v>
                </c:pt>
                <c:pt idx="10">
                  <c:v>0</c:v>
                </c:pt>
                <c:pt idx="11">
                  <c:v>13</c:v>
                </c:pt>
                <c:pt idx="12">
                  <c:v>48</c:v>
                </c:pt>
                <c:pt idx="13">
                  <c:v>156</c:v>
                </c:pt>
                <c:pt idx="14">
                  <c:v>128</c:v>
                </c:pt>
                <c:pt idx="15">
                  <c:v>52</c:v>
                </c:pt>
                <c:pt idx="16">
                  <c:v>44</c:v>
                </c:pt>
                <c:pt idx="17">
                  <c:v>44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A-4282-AE1F-602935C6C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'Summary-hours'!$B$8</c15:sqref>
                        </c15:formulaRef>
                      </c:ext>
                    </c:extLst>
                    <c:strCache>
                      <c:ptCount val="1"/>
                      <c:pt idx="0">
                        <c:v>Atanacio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'Summary-hours'!$C$8:$Q$8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75.5</c:v>
                      </c:pt>
                      <c:pt idx="1">
                        <c:v>111</c:v>
                      </c:pt>
                      <c:pt idx="2">
                        <c:v>130.5</c:v>
                      </c:pt>
                      <c:pt idx="3">
                        <c:v>122.5</c:v>
                      </c:pt>
                      <c:pt idx="4">
                        <c:v>99.5</c:v>
                      </c:pt>
                      <c:pt idx="5">
                        <c:v>88</c:v>
                      </c:pt>
                      <c:pt idx="6">
                        <c:v>117.5</c:v>
                      </c:pt>
                      <c:pt idx="7">
                        <c:v>133.5</c:v>
                      </c:pt>
                      <c:pt idx="8">
                        <c:v>93.5</c:v>
                      </c:pt>
                      <c:pt idx="9">
                        <c:v>118</c:v>
                      </c:pt>
                      <c:pt idx="10">
                        <c:v>97</c:v>
                      </c:pt>
                      <c:pt idx="11">
                        <c:v>88.5</c:v>
                      </c:pt>
                      <c:pt idx="12">
                        <c:v>81</c:v>
                      </c:pt>
                      <c:pt idx="13">
                        <c:v>73</c:v>
                      </c:pt>
                      <c:pt idx="14">
                        <c:v>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01A-4282-AE1F-602935C6CDF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'Summary-hours'!$B$9</c15:sqref>
                        </c15:formulaRef>
                      </c:ext>
                    </c:extLst>
                    <c:strCache>
                      <c:ptCount val="1"/>
                      <c:pt idx="0">
                        <c:v>Caceres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'Summary-hours'!$C$9:$Q$9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2</c:v>
                      </c:pt>
                      <c:pt idx="1">
                        <c:v>76</c:v>
                      </c:pt>
                      <c:pt idx="2">
                        <c:v>22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40</c:v>
                      </c:pt>
                      <c:pt idx="7">
                        <c:v>44</c:v>
                      </c:pt>
                      <c:pt idx="8">
                        <c:v>90</c:v>
                      </c:pt>
                      <c:pt idx="9">
                        <c:v>108</c:v>
                      </c:pt>
                      <c:pt idx="10">
                        <c:v>91</c:v>
                      </c:pt>
                      <c:pt idx="11">
                        <c:v>93</c:v>
                      </c:pt>
                      <c:pt idx="12">
                        <c:v>64</c:v>
                      </c:pt>
                      <c:pt idx="13">
                        <c:v>132</c:v>
                      </c:pt>
                      <c:pt idx="14">
                        <c:v>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01A-4282-AE1F-602935C6CDF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'Summary-hours'!$B$11</c15:sqref>
                        </c15:formulaRef>
                      </c:ext>
                    </c:extLst>
                    <c:strCache>
                      <c:ptCount val="1"/>
                      <c:pt idx="0">
                        <c:v>Fustar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'Summary-hours'!$C$11:$Q$11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43</c:v>
                      </c:pt>
                      <c:pt idx="1">
                        <c:v>123</c:v>
                      </c:pt>
                      <c:pt idx="2">
                        <c:v>171</c:v>
                      </c:pt>
                      <c:pt idx="3">
                        <c:v>77</c:v>
                      </c:pt>
                      <c:pt idx="4">
                        <c:v>66</c:v>
                      </c:pt>
                      <c:pt idx="5">
                        <c:v>90</c:v>
                      </c:pt>
                      <c:pt idx="6">
                        <c:v>73</c:v>
                      </c:pt>
                      <c:pt idx="7">
                        <c:v>139</c:v>
                      </c:pt>
                      <c:pt idx="8">
                        <c:v>81</c:v>
                      </c:pt>
                      <c:pt idx="9">
                        <c:v>119</c:v>
                      </c:pt>
                      <c:pt idx="10">
                        <c:v>157</c:v>
                      </c:pt>
                      <c:pt idx="11">
                        <c:v>144</c:v>
                      </c:pt>
                      <c:pt idx="12">
                        <c:v>136</c:v>
                      </c:pt>
                      <c:pt idx="13">
                        <c:v>94</c:v>
                      </c:pt>
                      <c:pt idx="14">
                        <c:v>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01A-4282-AE1F-602935C6CDFC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'Summary-hours'!$B$12</c15:sqref>
                        </c15:formulaRef>
                      </c:ext>
                    </c:extLst>
                    <c:strCache>
                      <c:ptCount val="1"/>
                      <c:pt idx="0">
                        <c:v>Uluski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'Summary-hours'!$C$12:$Q$12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68</c:v>
                      </c:pt>
                      <c:pt idx="1">
                        <c:v>112</c:v>
                      </c:pt>
                      <c:pt idx="2">
                        <c:v>164</c:v>
                      </c:pt>
                      <c:pt idx="3">
                        <c:v>120</c:v>
                      </c:pt>
                      <c:pt idx="4">
                        <c:v>112</c:v>
                      </c:pt>
                      <c:pt idx="5">
                        <c:v>112</c:v>
                      </c:pt>
                      <c:pt idx="6">
                        <c:v>73</c:v>
                      </c:pt>
                      <c:pt idx="7">
                        <c:v>138</c:v>
                      </c:pt>
                      <c:pt idx="8">
                        <c:v>95</c:v>
                      </c:pt>
                      <c:pt idx="9">
                        <c:v>100</c:v>
                      </c:pt>
                      <c:pt idx="10">
                        <c:v>91</c:v>
                      </c:pt>
                      <c:pt idx="11">
                        <c:v>77</c:v>
                      </c:pt>
                      <c:pt idx="12">
                        <c:v>104</c:v>
                      </c:pt>
                      <c:pt idx="13">
                        <c:v>96</c:v>
                      </c:pt>
                      <c:pt idx="14">
                        <c:v>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01A-4282-AE1F-602935C6CDFC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'Summary-hours'!$B$13</c15:sqref>
                        </c15:formulaRef>
                      </c:ext>
                    </c:extLst>
                    <c:strCache>
                      <c:ptCount val="1"/>
                      <c:pt idx="0">
                        <c:v>Wasley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'Summary-hours'!$C$13:$Q$13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130</c:v>
                      </c:pt>
                      <c:pt idx="1">
                        <c:v>121</c:v>
                      </c:pt>
                      <c:pt idx="2">
                        <c:v>152</c:v>
                      </c:pt>
                      <c:pt idx="3">
                        <c:v>103</c:v>
                      </c:pt>
                      <c:pt idx="4">
                        <c:v>124</c:v>
                      </c:pt>
                      <c:pt idx="5">
                        <c:v>134</c:v>
                      </c:pt>
                      <c:pt idx="6">
                        <c:v>135</c:v>
                      </c:pt>
                      <c:pt idx="7">
                        <c:v>148</c:v>
                      </c:pt>
                      <c:pt idx="8">
                        <c:v>137</c:v>
                      </c:pt>
                      <c:pt idx="9">
                        <c:v>121</c:v>
                      </c:pt>
                      <c:pt idx="10">
                        <c:v>119</c:v>
                      </c:pt>
                      <c:pt idx="11">
                        <c:v>143</c:v>
                      </c:pt>
                      <c:pt idx="12">
                        <c:v>182</c:v>
                      </c:pt>
                      <c:pt idx="13">
                        <c:v>96</c:v>
                      </c:pt>
                      <c:pt idx="1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01A-4282-AE1F-602935C6CDFC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'Summary-hours'!$B$14</c15:sqref>
                        </c15:formulaRef>
                      </c:ext>
                    </c:extLst>
                    <c:strCache>
                      <c:ptCount val="1"/>
                      <c:pt idx="0">
                        <c:v>Spandan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'Summary-hours'!$C$14:$Q$14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20</c:v>
                      </c:pt>
                      <c:pt idx="2">
                        <c:v>92</c:v>
                      </c:pt>
                      <c:pt idx="3">
                        <c:v>108</c:v>
                      </c:pt>
                      <c:pt idx="4">
                        <c:v>52</c:v>
                      </c:pt>
                      <c:pt idx="5">
                        <c:v>21</c:v>
                      </c:pt>
                      <c:pt idx="6">
                        <c:v>32</c:v>
                      </c:pt>
                      <c:pt idx="7">
                        <c:v>16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20</c:v>
                      </c:pt>
                      <c:pt idx="13">
                        <c:v>40</c:v>
                      </c:pt>
                      <c:pt idx="14">
                        <c:v>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01A-4282-AE1F-602935C6CDFC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'Summary-hours'!$B$15</c15:sqref>
                        </c15:formulaRef>
                      </c:ext>
                    </c:extLst>
                    <c:strCache>
                      <c:ptCount val="1"/>
                      <c:pt idx="0">
                        <c:v>Ocando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'Summary-hours'!$C$15:$Q$15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73</c:v>
                      </c:pt>
                      <c:pt idx="1">
                        <c:v>72</c:v>
                      </c:pt>
                      <c:pt idx="2">
                        <c:v>68</c:v>
                      </c:pt>
                      <c:pt idx="3">
                        <c:v>49.5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20</c:v>
                      </c:pt>
                      <c:pt idx="7">
                        <c:v>104</c:v>
                      </c:pt>
                      <c:pt idx="8">
                        <c:v>173</c:v>
                      </c:pt>
                      <c:pt idx="9">
                        <c:v>114.5</c:v>
                      </c:pt>
                      <c:pt idx="10">
                        <c:v>98.5</c:v>
                      </c:pt>
                      <c:pt idx="11">
                        <c:v>162</c:v>
                      </c:pt>
                      <c:pt idx="12">
                        <c:v>8</c:v>
                      </c:pt>
                      <c:pt idx="13">
                        <c:v>48</c:v>
                      </c:pt>
                      <c:pt idx="14">
                        <c:v>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01A-4282-AE1F-602935C6CDFC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'Summary-hours'!$B$17</c15:sqref>
                        </c15:formulaRef>
                      </c:ext>
                    </c:extLst>
                    <c:strCache>
                      <c:ptCount val="1"/>
                      <c:pt idx="0">
                        <c:v>Deiro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'Summary-hours'!$C$17:$Q$17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64</c:v>
                      </c:pt>
                      <c:pt idx="11">
                        <c:v>132</c:v>
                      </c:pt>
                      <c:pt idx="12">
                        <c:v>34</c:v>
                      </c:pt>
                      <c:pt idx="13">
                        <c:v>51</c:v>
                      </c:pt>
                      <c:pt idx="14">
                        <c:v>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01A-4282-AE1F-602935C6CDFC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01A-4282-AE1F-602935C6CDF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10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'Summary-hours'!$C$5:$Q$7</c:f>
              <c:multiLvlStrCache>
                <c:ptCount val="15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01A-4282-AE1F-602935C6C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11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'Summary-hours'!$C$5:$Q$7</c15:sqref>
                        </c15:formulaRef>
                      </c:ext>
                    </c:extLst>
                    <c:multiLvlStrCache>
                      <c:ptCount val="15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'Summary-hours'!$C$30:$Q$30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  <c:pt idx="12">
                        <c:v>1216</c:v>
                      </c:pt>
                      <c:pt idx="13">
                        <c:v>1155.2</c:v>
                      </c:pt>
                      <c:pt idx="14">
                        <c:v>1398.4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01A-4282-AE1F-602935C6CDFC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Ocando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7"/>
          <c:tx>
            <c:strRef>
              <c:f>'Summary-hours'!$B$15</c:f>
              <c:strCache>
                <c:ptCount val="1"/>
                <c:pt idx="0">
                  <c:v>Ocando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'Summary-hours'!$C$15:$Z$15</c:f>
              <c:numCache>
                <c:formatCode>0.00</c:formatCode>
                <c:ptCount val="24"/>
                <c:pt idx="0">
                  <c:v>73</c:v>
                </c:pt>
                <c:pt idx="1">
                  <c:v>72</c:v>
                </c:pt>
                <c:pt idx="2">
                  <c:v>68</c:v>
                </c:pt>
                <c:pt idx="3">
                  <c:v>49.5</c:v>
                </c:pt>
                <c:pt idx="4">
                  <c:v>0</c:v>
                </c:pt>
                <c:pt idx="5">
                  <c:v>6</c:v>
                </c:pt>
                <c:pt idx="6">
                  <c:v>20</c:v>
                </c:pt>
                <c:pt idx="7">
                  <c:v>104</c:v>
                </c:pt>
                <c:pt idx="8">
                  <c:v>173</c:v>
                </c:pt>
                <c:pt idx="9">
                  <c:v>114.5</c:v>
                </c:pt>
                <c:pt idx="10">
                  <c:v>98.5</c:v>
                </c:pt>
                <c:pt idx="11">
                  <c:v>162</c:v>
                </c:pt>
                <c:pt idx="12">
                  <c:v>8</c:v>
                </c:pt>
                <c:pt idx="13">
                  <c:v>48</c:v>
                </c:pt>
                <c:pt idx="14">
                  <c:v>68</c:v>
                </c:pt>
                <c:pt idx="15">
                  <c:v>88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7-44A1-BD32-81F90D103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'Summary-hours'!$B$8</c15:sqref>
                        </c15:formulaRef>
                      </c:ext>
                    </c:extLst>
                    <c:strCache>
                      <c:ptCount val="1"/>
                      <c:pt idx="0">
                        <c:v>Atanacio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'Summary-hours'!$C$8:$Q$8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75.5</c:v>
                      </c:pt>
                      <c:pt idx="1">
                        <c:v>111</c:v>
                      </c:pt>
                      <c:pt idx="2">
                        <c:v>130.5</c:v>
                      </c:pt>
                      <c:pt idx="3">
                        <c:v>122.5</c:v>
                      </c:pt>
                      <c:pt idx="4">
                        <c:v>99.5</c:v>
                      </c:pt>
                      <c:pt idx="5">
                        <c:v>88</c:v>
                      </c:pt>
                      <c:pt idx="6">
                        <c:v>117.5</c:v>
                      </c:pt>
                      <c:pt idx="7">
                        <c:v>133.5</c:v>
                      </c:pt>
                      <c:pt idx="8">
                        <c:v>93.5</c:v>
                      </c:pt>
                      <c:pt idx="9">
                        <c:v>118</c:v>
                      </c:pt>
                      <c:pt idx="10">
                        <c:v>97</c:v>
                      </c:pt>
                      <c:pt idx="11">
                        <c:v>88.5</c:v>
                      </c:pt>
                      <c:pt idx="12">
                        <c:v>81</c:v>
                      </c:pt>
                      <c:pt idx="13">
                        <c:v>73</c:v>
                      </c:pt>
                      <c:pt idx="14">
                        <c:v>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9F7-44A1-BD32-81F90D103CE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'Summary-hours'!$B$9</c15:sqref>
                        </c15:formulaRef>
                      </c:ext>
                    </c:extLst>
                    <c:strCache>
                      <c:ptCount val="1"/>
                      <c:pt idx="0">
                        <c:v>Caceres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'Summary-hours'!$C$9:$Q$9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2</c:v>
                      </c:pt>
                      <c:pt idx="1">
                        <c:v>76</c:v>
                      </c:pt>
                      <c:pt idx="2">
                        <c:v>22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40</c:v>
                      </c:pt>
                      <c:pt idx="7">
                        <c:v>44</c:v>
                      </c:pt>
                      <c:pt idx="8">
                        <c:v>90</c:v>
                      </c:pt>
                      <c:pt idx="9">
                        <c:v>108</c:v>
                      </c:pt>
                      <c:pt idx="10">
                        <c:v>91</c:v>
                      </c:pt>
                      <c:pt idx="11">
                        <c:v>93</c:v>
                      </c:pt>
                      <c:pt idx="12">
                        <c:v>64</c:v>
                      </c:pt>
                      <c:pt idx="13">
                        <c:v>132</c:v>
                      </c:pt>
                      <c:pt idx="14">
                        <c:v>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F7-44A1-BD32-81F90D103CE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'Summary-hours'!$B$10</c15:sqref>
                        </c15:formulaRef>
                      </c:ext>
                    </c:extLst>
                    <c:strCache>
                      <c:ptCount val="1"/>
                      <c:pt idx="0">
                        <c:v>Farah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'Summary-hours'!$C$10:$Q$10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41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33</c:v>
                      </c:pt>
                      <c:pt idx="6">
                        <c:v>62.5</c:v>
                      </c:pt>
                      <c:pt idx="7">
                        <c:v>65</c:v>
                      </c:pt>
                      <c:pt idx="8">
                        <c:v>46.5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13</c:v>
                      </c:pt>
                      <c:pt idx="12">
                        <c:v>48</c:v>
                      </c:pt>
                      <c:pt idx="13">
                        <c:v>156</c:v>
                      </c:pt>
                      <c:pt idx="14">
                        <c:v>128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9F7-44A1-BD32-81F90D103CE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'Summary-hours'!$B$11</c15:sqref>
                        </c15:formulaRef>
                      </c:ext>
                    </c:extLst>
                    <c:strCache>
                      <c:ptCount val="1"/>
                      <c:pt idx="0">
                        <c:v>Fustar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'Summary-hours'!$C$11:$Q$11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43</c:v>
                      </c:pt>
                      <c:pt idx="1">
                        <c:v>123</c:v>
                      </c:pt>
                      <c:pt idx="2">
                        <c:v>171</c:v>
                      </c:pt>
                      <c:pt idx="3">
                        <c:v>77</c:v>
                      </c:pt>
                      <c:pt idx="4">
                        <c:v>66</c:v>
                      </c:pt>
                      <c:pt idx="5">
                        <c:v>90</c:v>
                      </c:pt>
                      <c:pt idx="6">
                        <c:v>73</c:v>
                      </c:pt>
                      <c:pt idx="7">
                        <c:v>139</c:v>
                      </c:pt>
                      <c:pt idx="8">
                        <c:v>81</c:v>
                      </c:pt>
                      <c:pt idx="9">
                        <c:v>119</c:v>
                      </c:pt>
                      <c:pt idx="10">
                        <c:v>157</c:v>
                      </c:pt>
                      <c:pt idx="11">
                        <c:v>144</c:v>
                      </c:pt>
                      <c:pt idx="12">
                        <c:v>136</c:v>
                      </c:pt>
                      <c:pt idx="13">
                        <c:v>94</c:v>
                      </c:pt>
                      <c:pt idx="14">
                        <c:v>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9F7-44A1-BD32-81F90D103CE2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'Summary-hours'!$B$12</c15:sqref>
                        </c15:formulaRef>
                      </c:ext>
                    </c:extLst>
                    <c:strCache>
                      <c:ptCount val="1"/>
                      <c:pt idx="0">
                        <c:v>Uluski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'Summary-hours'!$C$12:$Q$12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68</c:v>
                      </c:pt>
                      <c:pt idx="1">
                        <c:v>112</c:v>
                      </c:pt>
                      <c:pt idx="2">
                        <c:v>164</c:v>
                      </c:pt>
                      <c:pt idx="3">
                        <c:v>120</c:v>
                      </c:pt>
                      <c:pt idx="4">
                        <c:v>112</c:v>
                      </c:pt>
                      <c:pt idx="5">
                        <c:v>112</c:v>
                      </c:pt>
                      <c:pt idx="6">
                        <c:v>73</c:v>
                      </c:pt>
                      <c:pt idx="7">
                        <c:v>138</c:v>
                      </c:pt>
                      <c:pt idx="8">
                        <c:v>95</c:v>
                      </c:pt>
                      <c:pt idx="9">
                        <c:v>100</c:v>
                      </c:pt>
                      <c:pt idx="10">
                        <c:v>91</c:v>
                      </c:pt>
                      <c:pt idx="11">
                        <c:v>77</c:v>
                      </c:pt>
                      <c:pt idx="12">
                        <c:v>104</c:v>
                      </c:pt>
                      <c:pt idx="13">
                        <c:v>96</c:v>
                      </c:pt>
                      <c:pt idx="14">
                        <c:v>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9F7-44A1-BD32-81F90D103CE2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'Summary-hours'!$B$13</c15:sqref>
                        </c15:formulaRef>
                      </c:ext>
                    </c:extLst>
                    <c:strCache>
                      <c:ptCount val="1"/>
                      <c:pt idx="0">
                        <c:v>Wasley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'Summary-hours'!$C$13:$Q$13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130</c:v>
                      </c:pt>
                      <c:pt idx="1">
                        <c:v>121</c:v>
                      </c:pt>
                      <c:pt idx="2">
                        <c:v>152</c:v>
                      </c:pt>
                      <c:pt idx="3">
                        <c:v>103</c:v>
                      </c:pt>
                      <c:pt idx="4">
                        <c:v>124</c:v>
                      </c:pt>
                      <c:pt idx="5">
                        <c:v>134</c:v>
                      </c:pt>
                      <c:pt idx="6">
                        <c:v>135</c:v>
                      </c:pt>
                      <c:pt idx="7">
                        <c:v>148</c:v>
                      </c:pt>
                      <c:pt idx="8">
                        <c:v>137</c:v>
                      </c:pt>
                      <c:pt idx="9">
                        <c:v>121</c:v>
                      </c:pt>
                      <c:pt idx="10">
                        <c:v>119</c:v>
                      </c:pt>
                      <c:pt idx="11">
                        <c:v>143</c:v>
                      </c:pt>
                      <c:pt idx="12">
                        <c:v>182</c:v>
                      </c:pt>
                      <c:pt idx="13">
                        <c:v>96</c:v>
                      </c:pt>
                      <c:pt idx="1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9F7-44A1-BD32-81F90D103CE2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'Summary-hours'!$B$14</c15:sqref>
                        </c15:formulaRef>
                      </c:ext>
                    </c:extLst>
                    <c:strCache>
                      <c:ptCount val="1"/>
                      <c:pt idx="0">
                        <c:v>Spandan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'Summary-hours'!$C$14:$Q$14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20</c:v>
                      </c:pt>
                      <c:pt idx="2">
                        <c:v>92</c:v>
                      </c:pt>
                      <c:pt idx="3">
                        <c:v>108</c:v>
                      </c:pt>
                      <c:pt idx="4">
                        <c:v>52</c:v>
                      </c:pt>
                      <c:pt idx="5">
                        <c:v>21</c:v>
                      </c:pt>
                      <c:pt idx="6">
                        <c:v>32</c:v>
                      </c:pt>
                      <c:pt idx="7">
                        <c:v>16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20</c:v>
                      </c:pt>
                      <c:pt idx="13">
                        <c:v>40</c:v>
                      </c:pt>
                      <c:pt idx="14">
                        <c:v>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9F7-44A1-BD32-81F90D103CE2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9F7-44A1-BD32-81F90D103CE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9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'Summary-hours'!$C$5:$Q$7</c:f>
              <c:multiLvlStrCache>
                <c:ptCount val="15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9F7-44A1-BD32-81F90D103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10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'Summary-hours'!$C$5:$Q$7</c15:sqref>
                        </c15:formulaRef>
                      </c:ext>
                    </c:extLst>
                    <c:multiLvlStrCache>
                      <c:ptCount val="15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'Summary-hours'!$C$30:$Q$30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  <c:pt idx="12">
                        <c:v>1216</c:v>
                      </c:pt>
                      <c:pt idx="13">
                        <c:v>1155.2</c:v>
                      </c:pt>
                      <c:pt idx="14">
                        <c:v>1398.4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59F7-44A1-BD32-81F90D103CE2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Spandan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6"/>
          <c:tx>
            <c:strRef>
              <c:f>'Summary-hours'!$B$14</c:f>
              <c:strCache>
                <c:ptCount val="1"/>
                <c:pt idx="0">
                  <c:v>Spandan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'Summary-hours'!$C$14:$Z$14</c:f>
              <c:numCache>
                <c:formatCode>0.00</c:formatCode>
                <c:ptCount val="24"/>
                <c:pt idx="0">
                  <c:v>0</c:v>
                </c:pt>
                <c:pt idx="1">
                  <c:v>20</c:v>
                </c:pt>
                <c:pt idx="2">
                  <c:v>92</c:v>
                </c:pt>
                <c:pt idx="3">
                  <c:v>108</c:v>
                </c:pt>
                <c:pt idx="4">
                  <c:v>52</c:v>
                </c:pt>
                <c:pt idx="5">
                  <c:v>21</c:v>
                </c:pt>
                <c:pt idx="6">
                  <c:v>32</c:v>
                </c:pt>
                <c:pt idx="7">
                  <c:v>16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20</c:v>
                </c:pt>
                <c:pt idx="13">
                  <c:v>40</c:v>
                </c:pt>
                <c:pt idx="14">
                  <c:v>45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7-4ACD-A4AF-144DD524B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'Summary-hours'!$B$8</c15:sqref>
                        </c15:formulaRef>
                      </c:ext>
                    </c:extLst>
                    <c:strCache>
                      <c:ptCount val="1"/>
                      <c:pt idx="0">
                        <c:v>Atanacio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'Summary-hours'!$C$8:$Q$8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75.5</c:v>
                      </c:pt>
                      <c:pt idx="1">
                        <c:v>111</c:v>
                      </c:pt>
                      <c:pt idx="2">
                        <c:v>130.5</c:v>
                      </c:pt>
                      <c:pt idx="3">
                        <c:v>122.5</c:v>
                      </c:pt>
                      <c:pt idx="4">
                        <c:v>99.5</c:v>
                      </c:pt>
                      <c:pt idx="5">
                        <c:v>88</c:v>
                      </c:pt>
                      <c:pt idx="6">
                        <c:v>117.5</c:v>
                      </c:pt>
                      <c:pt idx="7">
                        <c:v>133.5</c:v>
                      </c:pt>
                      <c:pt idx="8">
                        <c:v>93.5</c:v>
                      </c:pt>
                      <c:pt idx="9">
                        <c:v>118</c:v>
                      </c:pt>
                      <c:pt idx="10">
                        <c:v>97</c:v>
                      </c:pt>
                      <c:pt idx="11">
                        <c:v>88.5</c:v>
                      </c:pt>
                      <c:pt idx="12">
                        <c:v>81</c:v>
                      </c:pt>
                      <c:pt idx="13">
                        <c:v>73</c:v>
                      </c:pt>
                      <c:pt idx="14">
                        <c:v>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1E7-4ACD-A4AF-144DD524B64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'Summary-hours'!$B$9</c15:sqref>
                        </c15:formulaRef>
                      </c:ext>
                    </c:extLst>
                    <c:strCache>
                      <c:ptCount val="1"/>
                      <c:pt idx="0">
                        <c:v>Caceres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'Summary-hours'!$C$9:$Q$9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2</c:v>
                      </c:pt>
                      <c:pt idx="1">
                        <c:v>76</c:v>
                      </c:pt>
                      <c:pt idx="2">
                        <c:v>22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40</c:v>
                      </c:pt>
                      <c:pt idx="7">
                        <c:v>44</c:v>
                      </c:pt>
                      <c:pt idx="8">
                        <c:v>90</c:v>
                      </c:pt>
                      <c:pt idx="9">
                        <c:v>108</c:v>
                      </c:pt>
                      <c:pt idx="10">
                        <c:v>91</c:v>
                      </c:pt>
                      <c:pt idx="11">
                        <c:v>93</c:v>
                      </c:pt>
                      <c:pt idx="12">
                        <c:v>64</c:v>
                      </c:pt>
                      <c:pt idx="13">
                        <c:v>132</c:v>
                      </c:pt>
                      <c:pt idx="14">
                        <c:v>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7-4ACD-A4AF-144DD524B64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'Summary-hours'!$B$10</c15:sqref>
                        </c15:formulaRef>
                      </c:ext>
                    </c:extLst>
                    <c:strCache>
                      <c:ptCount val="1"/>
                      <c:pt idx="0">
                        <c:v>Farah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'Summary-hours'!$C$10:$Q$10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41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33</c:v>
                      </c:pt>
                      <c:pt idx="6">
                        <c:v>62.5</c:v>
                      </c:pt>
                      <c:pt idx="7">
                        <c:v>65</c:v>
                      </c:pt>
                      <c:pt idx="8">
                        <c:v>46.5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13</c:v>
                      </c:pt>
                      <c:pt idx="12">
                        <c:v>48</c:v>
                      </c:pt>
                      <c:pt idx="13">
                        <c:v>156</c:v>
                      </c:pt>
                      <c:pt idx="14">
                        <c:v>128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1E7-4ACD-A4AF-144DD524B64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'Summary-hours'!$B$11</c15:sqref>
                        </c15:formulaRef>
                      </c:ext>
                    </c:extLst>
                    <c:strCache>
                      <c:ptCount val="1"/>
                      <c:pt idx="0">
                        <c:v>Fustar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'Summary-hours'!$C$11:$Q$11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43</c:v>
                      </c:pt>
                      <c:pt idx="1">
                        <c:v>123</c:v>
                      </c:pt>
                      <c:pt idx="2">
                        <c:v>171</c:v>
                      </c:pt>
                      <c:pt idx="3">
                        <c:v>77</c:v>
                      </c:pt>
                      <c:pt idx="4">
                        <c:v>66</c:v>
                      </c:pt>
                      <c:pt idx="5">
                        <c:v>90</c:v>
                      </c:pt>
                      <c:pt idx="6">
                        <c:v>73</c:v>
                      </c:pt>
                      <c:pt idx="7">
                        <c:v>139</c:v>
                      </c:pt>
                      <c:pt idx="8">
                        <c:v>81</c:v>
                      </c:pt>
                      <c:pt idx="9">
                        <c:v>119</c:v>
                      </c:pt>
                      <c:pt idx="10">
                        <c:v>157</c:v>
                      </c:pt>
                      <c:pt idx="11">
                        <c:v>144</c:v>
                      </c:pt>
                      <c:pt idx="12">
                        <c:v>136</c:v>
                      </c:pt>
                      <c:pt idx="13">
                        <c:v>94</c:v>
                      </c:pt>
                      <c:pt idx="14">
                        <c:v>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1E7-4ACD-A4AF-144DD524B648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'Summary-hours'!$B$12</c15:sqref>
                        </c15:formulaRef>
                      </c:ext>
                    </c:extLst>
                    <c:strCache>
                      <c:ptCount val="1"/>
                      <c:pt idx="0">
                        <c:v>Uluski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'Summary-hours'!$C$12:$Q$12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68</c:v>
                      </c:pt>
                      <c:pt idx="1">
                        <c:v>112</c:v>
                      </c:pt>
                      <c:pt idx="2">
                        <c:v>164</c:v>
                      </c:pt>
                      <c:pt idx="3">
                        <c:v>120</c:v>
                      </c:pt>
                      <c:pt idx="4">
                        <c:v>112</c:v>
                      </c:pt>
                      <c:pt idx="5">
                        <c:v>112</c:v>
                      </c:pt>
                      <c:pt idx="6">
                        <c:v>73</c:v>
                      </c:pt>
                      <c:pt idx="7">
                        <c:v>138</c:v>
                      </c:pt>
                      <c:pt idx="8">
                        <c:v>95</c:v>
                      </c:pt>
                      <c:pt idx="9">
                        <c:v>100</c:v>
                      </c:pt>
                      <c:pt idx="10">
                        <c:v>91</c:v>
                      </c:pt>
                      <c:pt idx="11">
                        <c:v>77</c:v>
                      </c:pt>
                      <c:pt idx="12">
                        <c:v>104</c:v>
                      </c:pt>
                      <c:pt idx="13">
                        <c:v>96</c:v>
                      </c:pt>
                      <c:pt idx="14">
                        <c:v>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1E7-4ACD-A4AF-144DD524B648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'Summary-hours'!$B$13</c15:sqref>
                        </c15:formulaRef>
                      </c:ext>
                    </c:extLst>
                    <c:strCache>
                      <c:ptCount val="1"/>
                      <c:pt idx="0">
                        <c:v>Wasley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'Summary-hours'!$C$13:$Q$13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130</c:v>
                      </c:pt>
                      <c:pt idx="1">
                        <c:v>121</c:v>
                      </c:pt>
                      <c:pt idx="2">
                        <c:v>152</c:v>
                      </c:pt>
                      <c:pt idx="3">
                        <c:v>103</c:v>
                      </c:pt>
                      <c:pt idx="4">
                        <c:v>124</c:v>
                      </c:pt>
                      <c:pt idx="5">
                        <c:v>134</c:v>
                      </c:pt>
                      <c:pt idx="6">
                        <c:v>135</c:v>
                      </c:pt>
                      <c:pt idx="7">
                        <c:v>148</c:v>
                      </c:pt>
                      <c:pt idx="8">
                        <c:v>137</c:v>
                      </c:pt>
                      <c:pt idx="9">
                        <c:v>121</c:v>
                      </c:pt>
                      <c:pt idx="10">
                        <c:v>119</c:v>
                      </c:pt>
                      <c:pt idx="11">
                        <c:v>143</c:v>
                      </c:pt>
                      <c:pt idx="12">
                        <c:v>182</c:v>
                      </c:pt>
                      <c:pt idx="13">
                        <c:v>96</c:v>
                      </c:pt>
                      <c:pt idx="1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1E7-4ACD-A4AF-144DD524B648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'Summary-hours'!$B$15</c15:sqref>
                        </c15:formulaRef>
                      </c:ext>
                    </c:extLst>
                    <c:strCache>
                      <c:ptCount val="1"/>
                      <c:pt idx="0">
                        <c:v>Ocando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'Summary-hours'!$C$15:$Q$15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73</c:v>
                      </c:pt>
                      <c:pt idx="1">
                        <c:v>72</c:v>
                      </c:pt>
                      <c:pt idx="2">
                        <c:v>68</c:v>
                      </c:pt>
                      <c:pt idx="3">
                        <c:v>49.5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20</c:v>
                      </c:pt>
                      <c:pt idx="7">
                        <c:v>104</c:v>
                      </c:pt>
                      <c:pt idx="8">
                        <c:v>173</c:v>
                      </c:pt>
                      <c:pt idx="9">
                        <c:v>114.5</c:v>
                      </c:pt>
                      <c:pt idx="10">
                        <c:v>98.5</c:v>
                      </c:pt>
                      <c:pt idx="11">
                        <c:v>162</c:v>
                      </c:pt>
                      <c:pt idx="12">
                        <c:v>8</c:v>
                      </c:pt>
                      <c:pt idx="13">
                        <c:v>48</c:v>
                      </c:pt>
                      <c:pt idx="14">
                        <c:v>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1E7-4ACD-A4AF-144DD524B648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'Summary-hours'!$B$17</c15:sqref>
                        </c15:formulaRef>
                      </c:ext>
                    </c:extLst>
                    <c:strCache>
                      <c:ptCount val="1"/>
                      <c:pt idx="0">
                        <c:v>Deiro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'Summary-hours'!$C$17:$Q$17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64</c:v>
                      </c:pt>
                      <c:pt idx="11">
                        <c:v>132</c:v>
                      </c:pt>
                      <c:pt idx="12">
                        <c:v>34</c:v>
                      </c:pt>
                      <c:pt idx="13">
                        <c:v>51</c:v>
                      </c:pt>
                      <c:pt idx="14">
                        <c:v>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1E7-4ACD-A4AF-144DD524B648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1E7-4ACD-A4AF-144DD524B648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10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'Summary-hours'!$C$5:$Q$7</c:f>
              <c:multiLvlStrCache>
                <c:ptCount val="15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1E7-4ACD-A4AF-144DD524B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11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'Summary-hours'!$C$5:$Q$7</c15:sqref>
                        </c15:formulaRef>
                      </c:ext>
                    </c:extLst>
                    <c:multiLvlStrCache>
                      <c:ptCount val="15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'Summary-hours'!$C$30:$Q$30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  <c:pt idx="12">
                        <c:v>1216</c:v>
                      </c:pt>
                      <c:pt idx="13">
                        <c:v>1155.2</c:v>
                      </c:pt>
                      <c:pt idx="14">
                        <c:v>1398.4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E1E7-4ACD-A4AF-144DD524B648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Wasley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4"/>
          <c:tx>
            <c:strRef>
              <c:f>'Summary-hours'!$B$13</c:f>
              <c:strCache>
                <c:ptCount val="1"/>
                <c:pt idx="0">
                  <c:v>Wasley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'Summary-hours'!$C$13:$Z$13</c:f>
              <c:numCache>
                <c:formatCode>0.00</c:formatCode>
                <c:ptCount val="24"/>
                <c:pt idx="0">
                  <c:v>130</c:v>
                </c:pt>
                <c:pt idx="1">
                  <c:v>121</c:v>
                </c:pt>
                <c:pt idx="2">
                  <c:v>152</c:v>
                </c:pt>
                <c:pt idx="3">
                  <c:v>103</c:v>
                </c:pt>
                <c:pt idx="4">
                  <c:v>124</c:v>
                </c:pt>
                <c:pt idx="5">
                  <c:v>134</c:v>
                </c:pt>
                <c:pt idx="6">
                  <c:v>135</c:v>
                </c:pt>
                <c:pt idx="7">
                  <c:v>148</c:v>
                </c:pt>
                <c:pt idx="8">
                  <c:v>137</c:v>
                </c:pt>
                <c:pt idx="9">
                  <c:v>121</c:v>
                </c:pt>
                <c:pt idx="10">
                  <c:v>119</c:v>
                </c:pt>
                <c:pt idx="11">
                  <c:v>143</c:v>
                </c:pt>
                <c:pt idx="12">
                  <c:v>182</c:v>
                </c:pt>
                <c:pt idx="13">
                  <c:v>96</c:v>
                </c:pt>
                <c:pt idx="14">
                  <c:v>100</c:v>
                </c:pt>
                <c:pt idx="15">
                  <c:v>92</c:v>
                </c:pt>
                <c:pt idx="16">
                  <c:v>64</c:v>
                </c:pt>
                <c:pt idx="17">
                  <c:v>172</c:v>
                </c:pt>
                <c:pt idx="18">
                  <c:v>100</c:v>
                </c:pt>
                <c:pt idx="19">
                  <c:v>28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E-4EE6-8D39-B41DEC199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'Summary-hours'!$B$8</c15:sqref>
                        </c15:formulaRef>
                      </c:ext>
                    </c:extLst>
                    <c:strCache>
                      <c:ptCount val="1"/>
                      <c:pt idx="0">
                        <c:v>Atanacio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'Summary-hours'!$C$8:$Q$8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75.5</c:v>
                      </c:pt>
                      <c:pt idx="1">
                        <c:v>111</c:v>
                      </c:pt>
                      <c:pt idx="2">
                        <c:v>130.5</c:v>
                      </c:pt>
                      <c:pt idx="3">
                        <c:v>122.5</c:v>
                      </c:pt>
                      <c:pt idx="4">
                        <c:v>99.5</c:v>
                      </c:pt>
                      <c:pt idx="5">
                        <c:v>88</c:v>
                      </c:pt>
                      <c:pt idx="6">
                        <c:v>117.5</c:v>
                      </c:pt>
                      <c:pt idx="7">
                        <c:v>133.5</c:v>
                      </c:pt>
                      <c:pt idx="8">
                        <c:v>93.5</c:v>
                      </c:pt>
                      <c:pt idx="9">
                        <c:v>118</c:v>
                      </c:pt>
                      <c:pt idx="10">
                        <c:v>97</c:v>
                      </c:pt>
                      <c:pt idx="11">
                        <c:v>88.5</c:v>
                      </c:pt>
                      <c:pt idx="12">
                        <c:v>81</c:v>
                      </c:pt>
                      <c:pt idx="13">
                        <c:v>73</c:v>
                      </c:pt>
                      <c:pt idx="14">
                        <c:v>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0FE-4EE6-8D39-B41DEC19961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'Summary-hours'!$B$9</c15:sqref>
                        </c15:formulaRef>
                      </c:ext>
                    </c:extLst>
                    <c:strCache>
                      <c:ptCount val="1"/>
                      <c:pt idx="0">
                        <c:v>Caceres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'Summary-hours'!$C$9:$Q$9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2</c:v>
                      </c:pt>
                      <c:pt idx="1">
                        <c:v>76</c:v>
                      </c:pt>
                      <c:pt idx="2">
                        <c:v>22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40</c:v>
                      </c:pt>
                      <c:pt idx="7">
                        <c:v>44</c:v>
                      </c:pt>
                      <c:pt idx="8">
                        <c:v>90</c:v>
                      </c:pt>
                      <c:pt idx="9">
                        <c:v>108</c:v>
                      </c:pt>
                      <c:pt idx="10">
                        <c:v>91</c:v>
                      </c:pt>
                      <c:pt idx="11">
                        <c:v>93</c:v>
                      </c:pt>
                      <c:pt idx="12">
                        <c:v>64</c:v>
                      </c:pt>
                      <c:pt idx="13">
                        <c:v>132</c:v>
                      </c:pt>
                      <c:pt idx="14">
                        <c:v>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0FE-4EE6-8D39-B41DEC19961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'Summary-hours'!$B$10</c15:sqref>
                        </c15:formulaRef>
                      </c:ext>
                    </c:extLst>
                    <c:strCache>
                      <c:ptCount val="1"/>
                      <c:pt idx="0">
                        <c:v>Farah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'Summary-hours'!$C$10:$Q$10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41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33</c:v>
                      </c:pt>
                      <c:pt idx="6">
                        <c:v>62.5</c:v>
                      </c:pt>
                      <c:pt idx="7">
                        <c:v>65</c:v>
                      </c:pt>
                      <c:pt idx="8">
                        <c:v>46.5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13</c:v>
                      </c:pt>
                      <c:pt idx="12">
                        <c:v>48</c:v>
                      </c:pt>
                      <c:pt idx="13">
                        <c:v>156</c:v>
                      </c:pt>
                      <c:pt idx="14">
                        <c:v>128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0FE-4EE6-8D39-B41DEC19961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'Summary-hours'!$B$11</c15:sqref>
                        </c15:formulaRef>
                      </c:ext>
                    </c:extLst>
                    <c:strCache>
                      <c:ptCount val="1"/>
                      <c:pt idx="0">
                        <c:v>Fustar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'Summary-hours'!$C$11:$Q$11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43</c:v>
                      </c:pt>
                      <c:pt idx="1">
                        <c:v>123</c:v>
                      </c:pt>
                      <c:pt idx="2">
                        <c:v>171</c:v>
                      </c:pt>
                      <c:pt idx="3">
                        <c:v>77</c:v>
                      </c:pt>
                      <c:pt idx="4">
                        <c:v>66</c:v>
                      </c:pt>
                      <c:pt idx="5">
                        <c:v>90</c:v>
                      </c:pt>
                      <c:pt idx="6">
                        <c:v>73</c:v>
                      </c:pt>
                      <c:pt idx="7">
                        <c:v>139</c:v>
                      </c:pt>
                      <c:pt idx="8">
                        <c:v>81</c:v>
                      </c:pt>
                      <c:pt idx="9">
                        <c:v>119</c:v>
                      </c:pt>
                      <c:pt idx="10">
                        <c:v>157</c:v>
                      </c:pt>
                      <c:pt idx="11">
                        <c:v>144</c:v>
                      </c:pt>
                      <c:pt idx="12">
                        <c:v>136</c:v>
                      </c:pt>
                      <c:pt idx="13">
                        <c:v>94</c:v>
                      </c:pt>
                      <c:pt idx="14">
                        <c:v>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0FE-4EE6-8D39-B41DEC199617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'Summary-hours'!$B$14</c15:sqref>
                        </c15:formulaRef>
                      </c:ext>
                    </c:extLst>
                    <c:strCache>
                      <c:ptCount val="1"/>
                      <c:pt idx="0">
                        <c:v>Spandan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'Summary-hours'!$C$14:$Q$14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20</c:v>
                      </c:pt>
                      <c:pt idx="2">
                        <c:v>92</c:v>
                      </c:pt>
                      <c:pt idx="3">
                        <c:v>108</c:v>
                      </c:pt>
                      <c:pt idx="4">
                        <c:v>52</c:v>
                      </c:pt>
                      <c:pt idx="5">
                        <c:v>21</c:v>
                      </c:pt>
                      <c:pt idx="6">
                        <c:v>32</c:v>
                      </c:pt>
                      <c:pt idx="7">
                        <c:v>16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20</c:v>
                      </c:pt>
                      <c:pt idx="13">
                        <c:v>40</c:v>
                      </c:pt>
                      <c:pt idx="14">
                        <c:v>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0FE-4EE6-8D39-B41DEC199617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'Summary-hours'!$B$15</c15:sqref>
                        </c15:formulaRef>
                      </c:ext>
                    </c:extLst>
                    <c:strCache>
                      <c:ptCount val="1"/>
                      <c:pt idx="0">
                        <c:v>Ocando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'Summary-hours'!$C$15:$Q$15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73</c:v>
                      </c:pt>
                      <c:pt idx="1">
                        <c:v>72</c:v>
                      </c:pt>
                      <c:pt idx="2">
                        <c:v>68</c:v>
                      </c:pt>
                      <c:pt idx="3">
                        <c:v>49.5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20</c:v>
                      </c:pt>
                      <c:pt idx="7">
                        <c:v>104</c:v>
                      </c:pt>
                      <c:pt idx="8">
                        <c:v>173</c:v>
                      </c:pt>
                      <c:pt idx="9">
                        <c:v>114.5</c:v>
                      </c:pt>
                      <c:pt idx="10">
                        <c:v>98.5</c:v>
                      </c:pt>
                      <c:pt idx="11">
                        <c:v>162</c:v>
                      </c:pt>
                      <c:pt idx="12">
                        <c:v>8</c:v>
                      </c:pt>
                      <c:pt idx="13">
                        <c:v>48</c:v>
                      </c:pt>
                      <c:pt idx="14">
                        <c:v>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0FE-4EE6-8D39-B41DEC199617}"/>
                  </c:ext>
                </c:extLst>
              </c15:ser>
            </c15:filteredBarSeries>
            <c15:filteredBarSeries>
              <c15:ser>
                <c:idx val="1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0FE-4EE6-8D39-B41DEC19961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8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'Summary-hours'!$C$5:$Q$7</c:f>
              <c:multiLvlStrCache>
                <c:ptCount val="15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30FE-4EE6-8D39-B41DEC199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9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'Summary-hours'!$C$5:$Q$7</c15:sqref>
                        </c15:formulaRef>
                      </c:ext>
                    </c:extLst>
                    <c:multiLvlStrCache>
                      <c:ptCount val="15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'Summary-hours'!$C$30:$Q$30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  <c:pt idx="12">
                        <c:v>1216</c:v>
                      </c:pt>
                      <c:pt idx="13">
                        <c:v>1155.2</c:v>
                      </c:pt>
                      <c:pt idx="14">
                        <c:v>1398.4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30FE-4EE6-8D39-B41DEC199617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Atanacio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'Summary-hours'!$B$8</c:f>
              <c:strCache>
                <c:ptCount val="1"/>
                <c:pt idx="0">
                  <c:v>Atanacio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'Summary-hours'!$C$8:$Z$8</c:f>
              <c:numCache>
                <c:formatCode>0.00</c:formatCode>
                <c:ptCount val="24"/>
                <c:pt idx="0">
                  <c:v>75.5</c:v>
                </c:pt>
                <c:pt idx="1">
                  <c:v>111</c:v>
                </c:pt>
                <c:pt idx="2">
                  <c:v>130.5</c:v>
                </c:pt>
                <c:pt idx="3">
                  <c:v>122.5</c:v>
                </c:pt>
                <c:pt idx="4">
                  <c:v>99.5</c:v>
                </c:pt>
                <c:pt idx="5">
                  <c:v>88</c:v>
                </c:pt>
                <c:pt idx="6">
                  <c:v>117.5</c:v>
                </c:pt>
                <c:pt idx="7">
                  <c:v>133.5</c:v>
                </c:pt>
                <c:pt idx="8">
                  <c:v>93.5</c:v>
                </c:pt>
                <c:pt idx="9">
                  <c:v>118</c:v>
                </c:pt>
                <c:pt idx="10">
                  <c:v>97</c:v>
                </c:pt>
                <c:pt idx="11">
                  <c:v>88.5</c:v>
                </c:pt>
                <c:pt idx="12">
                  <c:v>81</c:v>
                </c:pt>
                <c:pt idx="13">
                  <c:v>73</c:v>
                </c:pt>
                <c:pt idx="14">
                  <c:v>65</c:v>
                </c:pt>
                <c:pt idx="15">
                  <c:v>85</c:v>
                </c:pt>
                <c:pt idx="16">
                  <c:v>125</c:v>
                </c:pt>
                <c:pt idx="17">
                  <c:v>85</c:v>
                </c:pt>
                <c:pt idx="18">
                  <c:v>84</c:v>
                </c:pt>
                <c:pt idx="19">
                  <c:v>44</c:v>
                </c:pt>
                <c:pt idx="20">
                  <c:v>36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4-4BD3-9647-AF98D6BCE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'Summary-hours'!$B$9</c15:sqref>
                        </c15:formulaRef>
                      </c:ext>
                    </c:extLst>
                    <c:strCache>
                      <c:ptCount val="1"/>
                      <c:pt idx="0">
                        <c:v>Caceres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'Summary-hours'!$C$9:$Q$9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2</c:v>
                      </c:pt>
                      <c:pt idx="1">
                        <c:v>76</c:v>
                      </c:pt>
                      <c:pt idx="2">
                        <c:v>22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40</c:v>
                      </c:pt>
                      <c:pt idx="7">
                        <c:v>44</c:v>
                      </c:pt>
                      <c:pt idx="8">
                        <c:v>90</c:v>
                      </c:pt>
                      <c:pt idx="9">
                        <c:v>108</c:v>
                      </c:pt>
                      <c:pt idx="10">
                        <c:v>91</c:v>
                      </c:pt>
                      <c:pt idx="11">
                        <c:v>93</c:v>
                      </c:pt>
                      <c:pt idx="12">
                        <c:v>64</c:v>
                      </c:pt>
                      <c:pt idx="13">
                        <c:v>132</c:v>
                      </c:pt>
                      <c:pt idx="14">
                        <c:v>152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504-4BD3-9647-AF98D6BCE4A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'Summary-hours'!$B$10</c15:sqref>
                        </c15:formulaRef>
                      </c:ext>
                    </c:extLst>
                    <c:strCache>
                      <c:ptCount val="1"/>
                      <c:pt idx="0">
                        <c:v>Farah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'Summary-hours'!$C$10:$Q$10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41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33</c:v>
                      </c:pt>
                      <c:pt idx="6">
                        <c:v>62.5</c:v>
                      </c:pt>
                      <c:pt idx="7">
                        <c:v>65</c:v>
                      </c:pt>
                      <c:pt idx="8">
                        <c:v>46.5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13</c:v>
                      </c:pt>
                      <c:pt idx="12">
                        <c:v>48</c:v>
                      </c:pt>
                      <c:pt idx="13">
                        <c:v>156</c:v>
                      </c:pt>
                      <c:pt idx="14">
                        <c:v>128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504-4BD3-9647-AF98D6BCE4A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'Summary-hours'!$B$11</c15:sqref>
                        </c15:formulaRef>
                      </c:ext>
                    </c:extLst>
                    <c:strCache>
                      <c:ptCount val="1"/>
                      <c:pt idx="0">
                        <c:v>Fustar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'Summary-hours'!$C$11:$Q$11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43</c:v>
                      </c:pt>
                      <c:pt idx="1">
                        <c:v>123</c:v>
                      </c:pt>
                      <c:pt idx="2">
                        <c:v>171</c:v>
                      </c:pt>
                      <c:pt idx="3">
                        <c:v>77</c:v>
                      </c:pt>
                      <c:pt idx="4">
                        <c:v>66</c:v>
                      </c:pt>
                      <c:pt idx="5">
                        <c:v>90</c:v>
                      </c:pt>
                      <c:pt idx="6">
                        <c:v>73</c:v>
                      </c:pt>
                      <c:pt idx="7">
                        <c:v>139</c:v>
                      </c:pt>
                      <c:pt idx="8">
                        <c:v>81</c:v>
                      </c:pt>
                      <c:pt idx="9">
                        <c:v>119</c:v>
                      </c:pt>
                      <c:pt idx="10">
                        <c:v>157</c:v>
                      </c:pt>
                      <c:pt idx="11">
                        <c:v>144</c:v>
                      </c:pt>
                      <c:pt idx="12">
                        <c:v>136</c:v>
                      </c:pt>
                      <c:pt idx="13">
                        <c:v>94</c:v>
                      </c:pt>
                      <c:pt idx="14">
                        <c:v>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504-4BD3-9647-AF98D6BCE4AC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'Summary-hours'!$B$13</c15:sqref>
                        </c15:formulaRef>
                      </c:ext>
                    </c:extLst>
                    <c:strCache>
                      <c:ptCount val="1"/>
                      <c:pt idx="0">
                        <c:v>Wasley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'Summary-hours'!$C$13:$Q$13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130</c:v>
                      </c:pt>
                      <c:pt idx="1">
                        <c:v>121</c:v>
                      </c:pt>
                      <c:pt idx="2">
                        <c:v>152</c:v>
                      </c:pt>
                      <c:pt idx="3">
                        <c:v>103</c:v>
                      </c:pt>
                      <c:pt idx="4">
                        <c:v>124</c:v>
                      </c:pt>
                      <c:pt idx="5">
                        <c:v>134</c:v>
                      </c:pt>
                      <c:pt idx="6">
                        <c:v>135</c:v>
                      </c:pt>
                      <c:pt idx="7">
                        <c:v>148</c:v>
                      </c:pt>
                      <c:pt idx="8">
                        <c:v>137</c:v>
                      </c:pt>
                      <c:pt idx="9">
                        <c:v>121</c:v>
                      </c:pt>
                      <c:pt idx="10">
                        <c:v>119</c:v>
                      </c:pt>
                      <c:pt idx="11">
                        <c:v>143</c:v>
                      </c:pt>
                      <c:pt idx="12">
                        <c:v>182</c:v>
                      </c:pt>
                      <c:pt idx="13">
                        <c:v>96</c:v>
                      </c:pt>
                      <c:pt idx="1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504-4BD3-9647-AF98D6BCE4AC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'Summary-hours'!$B$14</c15:sqref>
                        </c15:formulaRef>
                      </c:ext>
                    </c:extLst>
                    <c:strCache>
                      <c:ptCount val="1"/>
                      <c:pt idx="0">
                        <c:v>Spandan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'Summary-hours'!$C$14:$Q$14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20</c:v>
                      </c:pt>
                      <c:pt idx="2">
                        <c:v>92</c:v>
                      </c:pt>
                      <c:pt idx="3">
                        <c:v>108</c:v>
                      </c:pt>
                      <c:pt idx="4">
                        <c:v>52</c:v>
                      </c:pt>
                      <c:pt idx="5">
                        <c:v>21</c:v>
                      </c:pt>
                      <c:pt idx="6">
                        <c:v>32</c:v>
                      </c:pt>
                      <c:pt idx="7">
                        <c:v>16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20</c:v>
                      </c:pt>
                      <c:pt idx="13">
                        <c:v>40</c:v>
                      </c:pt>
                      <c:pt idx="14">
                        <c:v>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504-4BD3-9647-AF98D6BCE4AC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'Summary-hours'!$B$15</c15:sqref>
                        </c15:formulaRef>
                      </c:ext>
                    </c:extLst>
                    <c:strCache>
                      <c:ptCount val="1"/>
                      <c:pt idx="0">
                        <c:v>Ocando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'Summary-hours'!$C$15:$Q$15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73</c:v>
                      </c:pt>
                      <c:pt idx="1">
                        <c:v>72</c:v>
                      </c:pt>
                      <c:pt idx="2">
                        <c:v>68</c:v>
                      </c:pt>
                      <c:pt idx="3">
                        <c:v>49.5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20</c:v>
                      </c:pt>
                      <c:pt idx="7">
                        <c:v>104</c:v>
                      </c:pt>
                      <c:pt idx="8">
                        <c:v>173</c:v>
                      </c:pt>
                      <c:pt idx="9">
                        <c:v>114.5</c:v>
                      </c:pt>
                      <c:pt idx="10">
                        <c:v>98.5</c:v>
                      </c:pt>
                      <c:pt idx="11">
                        <c:v>162</c:v>
                      </c:pt>
                      <c:pt idx="12">
                        <c:v>8</c:v>
                      </c:pt>
                      <c:pt idx="13">
                        <c:v>48</c:v>
                      </c:pt>
                      <c:pt idx="14">
                        <c:v>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504-4BD3-9647-AF98D6BCE4AC}"/>
                  </c:ext>
                </c:extLst>
              </c15:ser>
            </c15:filteredBarSeries>
            <c15:filteredBarSeries>
              <c15:ser>
                <c:idx val="1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504-4BD3-9647-AF98D6BCE4A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8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'Summary-hours'!$C$5:$Q$7</c:f>
              <c:multiLvlStrCache>
                <c:ptCount val="15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504-4BD3-9647-AF98D6BCE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9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'Summary-hours'!$C$5:$Q$7</c15:sqref>
                        </c15:formulaRef>
                      </c:ext>
                    </c:extLst>
                    <c:multiLvlStrCache>
                      <c:ptCount val="15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'Summary-hours'!$C$30:$Q$30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  <c:pt idx="12">
                        <c:v>1216</c:v>
                      </c:pt>
                      <c:pt idx="13">
                        <c:v>1155.2</c:v>
                      </c:pt>
                      <c:pt idx="14">
                        <c:v>1398.4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C504-4BD3-9647-AF98D6BCE4AC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Fustar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'Summary-hours'!$B$11</c:f>
              <c:strCache>
                <c:ptCount val="1"/>
                <c:pt idx="0">
                  <c:v>Fustar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'Summary-hours'!$C$11:$Z$11</c:f>
              <c:numCache>
                <c:formatCode>0.00</c:formatCode>
                <c:ptCount val="24"/>
                <c:pt idx="0">
                  <c:v>43</c:v>
                </c:pt>
                <c:pt idx="1">
                  <c:v>123</c:v>
                </c:pt>
                <c:pt idx="2">
                  <c:v>171</c:v>
                </c:pt>
                <c:pt idx="3">
                  <c:v>77</c:v>
                </c:pt>
                <c:pt idx="4">
                  <c:v>66</c:v>
                </c:pt>
                <c:pt idx="5">
                  <c:v>90</c:v>
                </c:pt>
                <c:pt idx="6">
                  <c:v>73</c:v>
                </c:pt>
                <c:pt idx="7">
                  <c:v>139</c:v>
                </c:pt>
                <c:pt idx="8">
                  <c:v>81</c:v>
                </c:pt>
                <c:pt idx="9">
                  <c:v>119</c:v>
                </c:pt>
                <c:pt idx="10">
                  <c:v>157</c:v>
                </c:pt>
                <c:pt idx="11">
                  <c:v>144</c:v>
                </c:pt>
                <c:pt idx="12">
                  <c:v>136</c:v>
                </c:pt>
                <c:pt idx="13">
                  <c:v>94</c:v>
                </c:pt>
                <c:pt idx="14">
                  <c:v>132</c:v>
                </c:pt>
                <c:pt idx="15">
                  <c:v>156</c:v>
                </c:pt>
                <c:pt idx="16">
                  <c:v>72</c:v>
                </c:pt>
                <c:pt idx="17">
                  <c:v>125</c:v>
                </c:pt>
                <c:pt idx="18">
                  <c:v>96</c:v>
                </c:pt>
                <c:pt idx="19">
                  <c:v>12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3-4779-AA2A-319C05893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'Summary-hours'!$B$8</c15:sqref>
                        </c15:formulaRef>
                      </c:ext>
                    </c:extLst>
                    <c:strCache>
                      <c:ptCount val="1"/>
                      <c:pt idx="0">
                        <c:v>Atanacio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'Summary-hours'!$C$8:$Q$8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75.5</c:v>
                      </c:pt>
                      <c:pt idx="1">
                        <c:v>111</c:v>
                      </c:pt>
                      <c:pt idx="2">
                        <c:v>130.5</c:v>
                      </c:pt>
                      <c:pt idx="3">
                        <c:v>122.5</c:v>
                      </c:pt>
                      <c:pt idx="4">
                        <c:v>99.5</c:v>
                      </c:pt>
                      <c:pt idx="5">
                        <c:v>88</c:v>
                      </c:pt>
                      <c:pt idx="6">
                        <c:v>117.5</c:v>
                      </c:pt>
                      <c:pt idx="7">
                        <c:v>133.5</c:v>
                      </c:pt>
                      <c:pt idx="8">
                        <c:v>93.5</c:v>
                      </c:pt>
                      <c:pt idx="9">
                        <c:v>118</c:v>
                      </c:pt>
                      <c:pt idx="10">
                        <c:v>97</c:v>
                      </c:pt>
                      <c:pt idx="11">
                        <c:v>88.5</c:v>
                      </c:pt>
                      <c:pt idx="12">
                        <c:v>81</c:v>
                      </c:pt>
                      <c:pt idx="13">
                        <c:v>73</c:v>
                      </c:pt>
                      <c:pt idx="14">
                        <c:v>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B03-4779-AA2A-319C05893D5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'Summary-hours'!$B$9</c15:sqref>
                        </c15:formulaRef>
                      </c:ext>
                    </c:extLst>
                    <c:strCache>
                      <c:ptCount val="1"/>
                      <c:pt idx="0">
                        <c:v>Caceres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'Summary-hours'!$C$9:$Q$9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2</c:v>
                      </c:pt>
                      <c:pt idx="1">
                        <c:v>76</c:v>
                      </c:pt>
                      <c:pt idx="2">
                        <c:v>22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40</c:v>
                      </c:pt>
                      <c:pt idx="7">
                        <c:v>44</c:v>
                      </c:pt>
                      <c:pt idx="8">
                        <c:v>90</c:v>
                      </c:pt>
                      <c:pt idx="9">
                        <c:v>108</c:v>
                      </c:pt>
                      <c:pt idx="10">
                        <c:v>91</c:v>
                      </c:pt>
                      <c:pt idx="11">
                        <c:v>93</c:v>
                      </c:pt>
                      <c:pt idx="12">
                        <c:v>64</c:v>
                      </c:pt>
                      <c:pt idx="13">
                        <c:v>132</c:v>
                      </c:pt>
                      <c:pt idx="14">
                        <c:v>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B03-4779-AA2A-319C05893D5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'Summary-hours'!$B$10</c15:sqref>
                        </c15:formulaRef>
                      </c:ext>
                    </c:extLst>
                    <c:strCache>
                      <c:ptCount val="1"/>
                      <c:pt idx="0">
                        <c:v>Farah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'Summary-hours'!$C$10:$Q$10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41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33</c:v>
                      </c:pt>
                      <c:pt idx="6">
                        <c:v>62.5</c:v>
                      </c:pt>
                      <c:pt idx="7">
                        <c:v>65</c:v>
                      </c:pt>
                      <c:pt idx="8">
                        <c:v>46.5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13</c:v>
                      </c:pt>
                      <c:pt idx="12">
                        <c:v>48</c:v>
                      </c:pt>
                      <c:pt idx="13">
                        <c:v>156</c:v>
                      </c:pt>
                      <c:pt idx="14">
                        <c:v>128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B03-4779-AA2A-319C05893D5D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'Summary-hours'!$B$12</c15:sqref>
                        </c15:formulaRef>
                      </c:ext>
                    </c:extLst>
                    <c:strCache>
                      <c:ptCount val="1"/>
                      <c:pt idx="0">
                        <c:v>Uluski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'Summary-hours'!$C$12:$Q$12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68</c:v>
                      </c:pt>
                      <c:pt idx="1">
                        <c:v>112</c:v>
                      </c:pt>
                      <c:pt idx="2">
                        <c:v>164</c:v>
                      </c:pt>
                      <c:pt idx="3">
                        <c:v>120</c:v>
                      </c:pt>
                      <c:pt idx="4">
                        <c:v>112</c:v>
                      </c:pt>
                      <c:pt idx="5">
                        <c:v>112</c:v>
                      </c:pt>
                      <c:pt idx="6">
                        <c:v>73</c:v>
                      </c:pt>
                      <c:pt idx="7">
                        <c:v>138</c:v>
                      </c:pt>
                      <c:pt idx="8">
                        <c:v>95</c:v>
                      </c:pt>
                      <c:pt idx="9">
                        <c:v>100</c:v>
                      </c:pt>
                      <c:pt idx="10">
                        <c:v>91</c:v>
                      </c:pt>
                      <c:pt idx="11">
                        <c:v>77</c:v>
                      </c:pt>
                      <c:pt idx="12">
                        <c:v>104</c:v>
                      </c:pt>
                      <c:pt idx="13">
                        <c:v>96</c:v>
                      </c:pt>
                      <c:pt idx="14">
                        <c:v>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B03-4779-AA2A-319C05893D5D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'Summary-hours'!$B$13</c15:sqref>
                        </c15:formulaRef>
                      </c:ext>
                    </c:extLst>
                    <c:strCache>
                      <c:ptCount val="1"/>
                      <c:pt idx="0">
                        <c:v>Wasley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'Summary-hours'!$C$13:$Q$13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130</c:v>
                      </c:pt>
                      <c:pt idx="1">
                        <c:v>121</c:v>
                      </c:pt>
                      <c:pt idx="2">
                        <c:v>152</c:v>
                      </c:pt>
                      <c:pt idx="3">
                        <c:v>103</c:v>
                      </c:pt>
                      <c:pt idx="4">
                        <c:v>124</c:v>
                      </c:pt>
                      <c:pt idx="5">
                        <c:v>134</c:v>
                      </c:pt>
                      <c:pt idx="6">
                        <c:v>135</c:v>
                      </c:pt>
                      <c:pt idx="7">
                        <c:v>148</c:v>
                      </c:pt>
                      <c:pt idx="8">
                        <c:v>137</c:v>
                      </c:pt>
                      <c:pt idx="9">
                        <c:v>121</c:v>
                      </c:pt>
                      <c:pt idx="10">
                        <c:v>119</c:v>
                      </c:pt>
                      <c:pt idx="11">
                        <c:v>143</c:v>
                      </c:pt>
                      <c:pt idx="12">
                        <c:v>182</c:v>
                      </c:pt>
                      <c:pt idx="13">
                        <c:v>96</c:v>
                      </c:pt>
                      <c:pt idx="1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B03-4779-AA2A-319C05893D5D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'Summary-hours'!$B$14</c15:sqref>
                        </c15:formulaRef>
                      </c:ext>
                    </c:extLst>
                    <c:strCache>
                      <c:ptCount val="1"/>
                      <c:pt idx="0">
                        <c:v>Spandan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'Summary-hours'!$C$14:$Q$14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20</c:v>
                      </c:pt>
                      <c:pt idx="2">
                        <c:v>92</c:v>
                      </c:pt>
                      <c:pt idx="3">
                        <c:v>108</c:v>
                      </c:pt>
                      <c:pt idx="4">
                        <c:v>52</c:v>
                      </c:pt>
                      <c:pt idx="5">
                        <c:v>21</c:v>
                      </c:pt>
                      <c:pt idx="6">
                        <c:v>32</c:v>
                      </c:pt>
                      <c:pt idx="7">
                        <c:v>16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20</c:v>
                      </c:pt>
                      <c:pt idx="13">
                        <c:v>40</c:v>
                      </c:pt>
                      <c:pt idx="14">
                        <c:v>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B03-4779-AA2A-319C05893D5D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'Summary-hours'!$B$15</c15:sqref>
                        </c15:formulaRef>
                      </c:ext>
                    </c:extLst>
                    <c:strCache>
                      <c:ptCount val="1"/>
                      <c:pt idx="0">
                        <c:v>Ocando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'Summary-hours'!$C$15:$Q$15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73</c:v>
                      </c:pt>
                      <c:pt idx="1">
                        <c:v>72</c:v>
                      </c:pt>
                      <c:pt idx="2">
                        <c:v>68</c:v>
                      </c:pt>
                      <c:pt idx="3">
                        <c:v>49.5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20</c:v>
                      </c:pt>
                      <c:pt idx="7">
                        <c:v>104</c:v>
                      </c:pt>
                      <c:pt idx="8">
                        <c:v>173</c:v>
                      </c:pt>
                      <c:pt idx="9">
                        <c:v>114.5</c:v>
                      </c:pt>
                      <c:pt idx="10">
                        <c:v>98.5</c:v>
                      </c:pt>
                      <c:pt idx="11">
                        <c:v>162</c:v>
                      </c:pt>
                      <c:pt idx="12">
                        <c:v>8</c:v>
                      </c:pt>
                      <c:pt idx="13">
                        <c:v>48</c:v>
                      </c:pt>
                      <c:pt idx="14">
                        <c:v>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B03-4779-AA2A-319C05893D5D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B03-4779-AA2A-319C05893D5D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9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'Summary-hours'!$C$5:$Q$7</c:f>
              <c:multiLvlStrCache>
                <c:ptCount val="15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B03-4779-AA2A-319C05893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10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'Summary-hours'!$C$5:$Q$7</c15:sqref>
                        </c15:formulaRef>
                      </c:ext>
                    </c:extLst>
                    <c:multiLvlStrCache>
                      <c:ptCount val="15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'Summary-hours'!$C$30:$Q$30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  <c:pt idx="12">
                        <c:v>1216</c:v>
                      </c:pt>
                      <c:pt idx="13">
                        <c:v>1155.2</c:v>
                      </c:pt>
                      <c:pt idx="14">
                        <c:v>1398.4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CB03-4779-AA2A-319C05893D5D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Uluski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4"/>
          <c:tx>
            <c:strRef>
              <c:f>'Summary-hours'!$B$12</c:f>
              <c:strCache>
                <c:ptCount val="1"/>
                <c:pt idx="0">
                  <c:v>Uluski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'Summary-hours'!$C$12:$Z$12</c:f>
              <c:numCache>
                <c:formatCode>0.00</c:formatCode>
                <c:ptCount val="24"/>
                <c:pt idx="0">
                  <c:v>68</c:v>
                </c:pt>
                <c:pt idx="1">
                  <c:v>112</c:v>
                </c:pt>
                <c:pt idx="2">
                  <c:v>164</c:v>
                </c:pt>
                <c:pt idx="3">
                  <c:v>120</c:v>
                </c:pt>
                <c:pt idx="4">
                  <c:v>112</c:v>
                </c:pt>
                <c:pt idx="5">
                  <c:v>112</c:v>
                </c:pt>
                <c:pt idx="6">
                  <c:v>73</c:v>
                </c:pt>
                <c:pt idx="7">
                  <c:v>138</c:v>
                </c:pt>
                <c:pt idx="8">
                  <c:v>95</c:v>
                </c:pt>
                <c:pt idx="9">
                  <c:v>100</c:v>
                </c:pt>
                <c:pt idx="10">
                  <c:v>91</c:v>
                </c:pt>
                <c:pt idx="11">
                  <c:v>77</c:v>
                </c:pt>
                <c:pt idx="12">
                  <c:v>104</c:v>
                </c:pt>
                <c:pt idx="13">
                  <c:v>96</c:v>
                </c:pt>
                <c:pt idx="14">
                  <c:v>80</c:v>
                </c:pt>
                <c:pt idx="15">
                  <c:v>40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A-431F-98C4-77BAF9685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'Summary-hours'!$B$8</c15:sqref>
                        </c15:formulaRef>
                      </c:ext>
                    </c:extLst>
                    <c:strCache>
                      <c:ptCount val="1"/>
                      <c:pt idx="0">
                        <c:v>Atanacio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'Summary-hours'!$C$8:$Q$8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75.5</c:v>
                      </c:pt>
                      <c:pt idx="1">
                        <c:v>111</c:v>
                      </c:pt>
                      <c:pt idx="2">
                        <c:v>130.5</c:v>
                      </c:pt>
                      <c:pt idx="3">
                        <c:v>122.5</c:v>
                      </c:pt>
                      <c:pt idx="4">
                        <c:v>99.5</c:v>
                      </c:pt>
                      <c:pt idx="5">
                        <c:v>88</c:v>
                      </c:pt>
                      <c:pt idx="6">
                        <c:v>117.5</c:v>
                      </c:pt>
                      <c:pt idx="7">
                        <c:v>133.5</c:v>
                      </c:pt>
                      <c:pt idx="8">
                        <c:v>93.5</c:v>
                      </c:pt>
                      <c:pt idx="9">
                        <c:v>118</c:v>
                      </c:pt>
                      <c:pt idx="10">
                        <c:v>97</c:v>
                      </c:pt>
                      <c:pt idx="11">
                        <c:v>88.5</c:v>
                      </c:pt>
                      <c:pt idx="12">
                        <c:v>81</c:v>
                      </c:pt>
                      <c:pt idx="13">
                        <c:v>73</c:v>
                      </c:pt>
                      <c:pt idx="14">
                        <c:v>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C7A-431F-98C4-77BAF968563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'Summary-hours'!$B$9</c15:sqref>
                        </c15:formulaRef>
                      </c:ext>
                    </c:extLst>
                    <c:strCache>
                      <c:ptCount val="1"/>
                      <c:pt idx="0">
                        <c:v>Caceres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'Summary-hours'!$C$9:$Q$9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2</c:v>
                      </c:pt>
                      <c:pt idx="1">
                        <c:v>76</c:v>
                      </c:pt>
                      <c:pt idx="2">
                        <c:v>22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40</c:v>
                      </c:pt>
                      <c:pt idx="7">
                        <c:v>44</c:v>
                      </c:pt>
                      <c:pt idx="8">
                        <c:v>90</c:v>
                      </c:pt>
                      <c:pt idx="9">
                        <c:v>108</c:v>
                      </c:pt>
                      <c:pt idx="10">
                        <c:v>91</c:v>
                      </c:pt>
                      <c:pt idx="11">
                        <c:v>93</c:v>
                      </c:pt>
                      <c:pt idx="12">
                        <c:v>64</c:v>
                      </c:pt>
                      <c:pt idx="13">
                        <c:v>132</c:v>
                      </c:pt>
                      <c:pt idx="14">
                        <c:v>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C7A-431F-98C4-77BAF968563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'Summary-hours'!$B$10</c15:sqref>
                        </c15:formulaRef>
                      </c:ext>
                    </c:extLst>
                    <c:strCache>
                      <c:ptCount val="1"/>
                      <c:pt idx="0">
                        <c:v>Farah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'Summary-hours'!$C$10:$Q$10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41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33</c:v>
                      </c:pt>
                      <c:pt idx="6">
                        <c:v>62.5</c:v>
                      </c:pt>
                      <c:pt idx="7">
                        <c:v>65</c:v>
                      </c:pt>
                      <c:pt idx="8">
                        <c:v>46.5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13</c:v>
                      </c:pt>
                      <c:pt idx="12">
                        <c:v>48</c:v>
                      </c:pt>
                      <c:pt idx="13">
                        <c:v>156</c:v>
                      </c:pt>
                      <c:pt idx="14">
                        <c:v>128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C7A-431F-98C4-77BAF968563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'Summary-hours'!$B$11</c15:sqref>
                        </c15:formulaRef>
                      </c:ext>
                    </c:extLst>
                    <c:strCache>
                      <c:ptCount val="1"/>
                      <c:pt idx="0">
                        <c:v>Fustar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'Summary-hours'!$C$11:$Q$11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43</c:v>
                      </c:pt>
                      <c:pt idx="1">
                        <c:v>123</c:v>
                      </c:pt>
                      <c:pt idx="2">
                        <c:v>171</c:v>
                      </c:pt>
                      <c:pt idx="3">
                        <c:v>77</c:v>
                      </c:pt>
                      <c:pt idx="4">
                        <c:v>66</c:v>
                      </c:pt>
                      <c:pt idx="5">
                        <c:v>90</c:v>
                      </c:pt>
                      <c:pt idx="6">
                        <c:v>73</c:v>
                      </c:pt>
                      <c:pt idx="7">
                        <c:v>139</c:v>
                      </c:pt>
                      <c:pt idx="8">
                        <c:v>81</c:v>
                      </c:pt>
                      <c:pt idx="9">
                        <c:v>119</c:v>
                      </c:pt>
                      <c:pt idx="10">
                        <c:v>157</c:v>
                      </c:pt>
                      <c:pt idx="11">
                        <c:v>144</c:v>
                      </c:pt>
                      <c:pt idx="12">
                        <c:v>136</c:v>
                      </c:pt>
                      <c:pt idx="13">
                        <c:v>94</c:v>
                      </c:pt>
                      <c:pt idx="14">
                        <c:v>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C7A-431F-98C4-77BAF9685638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'Summary-hours'!$B$13</c15:sqref>
                        </c15:formulaRef>
                      </c:ext>
                    </c:extLst>
                    <c:strCache>
                      <c:ptCount val="1"/>
                      <c:pt idx="0">
                        <c:v>Wasley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'Summary-hours'!$C$13:$Q$13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130</c:v>
                      </c:pt>
                      <c:pt idx="1">
                        <c:v>121</c:v>
                      </c:pt>
                      <c:pt idx="2">
                        <c:v>152</c:v>
                      </c:pt>
                      <c:pt idx="3">
                        <c:v>103</c:v>
                      </c:pt>
                      <c:pt idx="4">
                        <c:v>124</c:v>
                      </c:pt>
                      <c:pt idx="5">
                        <c:v>134</c:v>
                      </c:pt>
                      <c:pt idx="6">
                        <c:v>135</c:v>
                      </c:pt>
                      <c:pt idx="7">
                        <c:v>148</c:v>
                      </c:pt>
                      <c:pt idx="8">
                        <c:v>137</c:v>
                      </c:pt>
                      <c:pt idx="9">
                        <c:v>121</c:v>
                      </c:pt>
                      <c:pt idx="10">
                        <c:v>119</c:v>
                      </c:pt>
                      <c:pt idx="11">
                        <c:v>143</c:v>
                      </c:pt>
                      <c:pt idx="12">
                        <c:v>182</c:v>
                      </c:pt>
                      <c:pt idx="13">
                        <c:v>96</c:v>
                      </c:pt>
                      <c:pt idx="1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C7A-431F-98C4-77BAF9685638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'Summary-hours'!$B$14</c15:sqref>
                        </c15:formulaRef>
                      </c:ext>
                    </c:extLst>
                    <c:strCache>
                      <c:ptCount val="1"/>
                      <c:pt idx="0">
                        <c:v>Spandan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'Summary-hours'!$C$14:$Q$14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20</c:v>
                      </c:pt>
                      <c:pt idx="2">
                        <c:v>92</c:v>
                      </c:pt>
                      <c:pt idx="3">
                        <c:v>108</c:v>
                      </c:pt>
                      <c:pt idx="4">
                        <c:v>52</c:v>
                      </c:pt>
                      <c:pt idx="5">
                        <c:v>21</c:v>
                      </c:pt>
                      <c:pt idx="6">
                        <c:v>32</c:v>
                      </c:pt>
                      <c:pt idx="7">
                        <c:v>16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20</c:v>
                      </c:pt>
                      <c:pt idx="13">
                        <c:v>40</c:v>
                      </c:pt>
                      <c:pt idx="14">
                        <c:v>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C7A-431F-98C4-77BAF9685638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'Summary-hours'!$B$15</c15:sqref>
                        </c15:formulaRef>
                      </c:ext>
                    </c:extLst>
                    <c:strCache>
                      <c:ptCount val="1"/>
                      <c:pt idx="0">
                        <c:v>Ocando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'Summary-hours'!$C$15:$Q$15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73</c:v>
                      </c:pt>
                      <c:pt idx="1">
                        <c:v>72</c:v>
                      </c:pt>
                      <c:pt idx="2">
                        <c:v>68</c:v>
                      </c:pt>
                      <c:pt idx="3">
                        <c:v>49.5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20</c:v>
                      </c:pt>
                      <c:pt idx="7">
                        <c:v>104</c:v>
                      </c:pt>
                      <c:pt idx="8">
                        <c:v>173</c:v>
                      </c:pt>
                      <c:pt idx="9">
                        <c:v>114.5</c:v>
                      </c:pt>
                      <c:pt idx="10">
                        <c:v>98.5</c:v>
                      </c:pt>
                      <c:pt idx="11">
                        <c:v>162</c:v>
                      </c:pt>
                      <c:pt idx="12">
                        <c:v>8</c:v>
                      </c:pt>
                      <c:pt idx="13">
                        <c:v>48</c:v>
                      </c:pt>
                      <c:pt idx="14">
                        <c:v>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C7A-431F-98C4-77BAF9685638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C7A-431F-98C4-77BAF9685638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9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'Summary-hours'!$C$5:$Q$7</c:f>
              <c:multiLvlStrCache>
                <c:ptCount val="15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C7A-431F-98C4-77BAF9685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10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'Summary-hours'!$C$5:$Q$7</c15:sqref>
                        </c15:formulaRef>
                      </c:ext>
                    </c:extLst>
                    <c:multiLvlStrCache>
                      <c:ptCount val="15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'Summary-hours'!$C$30:$Q$30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  <c:pt idx="12">
                        <c:v>1216</c:v>
                      </c:pt>
                      <c:pt idx="13">
                        <c:v>1155.2</c:v>
                      </c:pt>
                      <c:pt idx="14">
                        <c:v>1398.4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C7A-431F-98C4-77BAF9685638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Caceres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'Summary-hours'!$B$9</c:f>
              <c:strCache>
                <c:ptCount val="1"/>
                <c:pt idx="0">
                  <c:v>Caceres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'Summary-hours'!$C$9:$Z$9</c:f>
              <c:numCache>
                <c:formatCode>0.00</c:formatCode>
                <c:ptCount val="24"/>
                <c:pt idx="0">
                  <c:v>2</c:v>
                </c:pt>
                <c:pt idx="1">
                  <c:v>76</c:v>
                </c:pt>
                <c:pt idx="2">
                  <c:v>22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40</c:v>
                </c:pt>
                <c:pt idx="7">
                  <c:v>44</c:v>
                </c:pt>
                <c:pt idx="8">
                  <c:v>90</c:v>
                </c:pt>
                <c:pt idx="9">
                  <c:v>108</c:v>
                </c:pt>
                <c:pt idx="10">
                  <c:v>91</c:v>
                </c:pt>
                <c:pt idx="11">
                  <c:v>93</c:v>
                </c:pt>
                <c:pt idx="12">
                  <c:v>64</c:v>
                </c:pt>
                <c:pt idx="13">
                  <c:v>132</c:v>
                </c:pt>
                <c:pt idx="14">
                  <c:v>152</c:v>
                </c:pt>
                <c:pt idx="15">
                  <c:v>142</c:v>
                </c:pt>
                <c:pt idx="16">
                  <c:v>113</c:v>
                </c:pt>
                <c:pt idx="17">
                  <c:v>70</c:v>
                </c:pt>
                <c:pt idx="18">
                  <c:v>0</c:v>
                </c:pt>
                <c:pt idx="19">
                  <c:v>10</c:v>
                </c:pt>
                <c:pt idx="20">
                  <c:v>10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29D-4410-8A01-D5E0592A1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'Summary-hours'!$B$8</c15:sqref>
                        </c15:formulaRef>
                      </c:ext>
                    </c:extLst>
                    <c:strCache>
                      <c:ptCount val="1"/>
                      <c:pt idx="0">
                        <c:v>Atanacio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'Summary-hours'!$C$8:$Q$8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75.5</c:v>
                      </c:pt>
                      <c:pt idx="1">
                        <c:v>111</c:v>
                      </c:pt>
                      <c:pt idx="2">
                        <c:v>130.5</c:v>
                      </c:pt>
                      <c:pt idx="3">
                        <c:v>122.5</c:v>
                      </c:pt>
                      <c:pt idx="4">
                        <c:v>99.5</c:v>
                      </c:pt>
                      <c:pt idx="5">
                        <c:v>88</c:v>
                      </c:pt>
                      <c:pt idx="6">
                        <c:v>117.5</c:v>
                      </c:pt>
                      <c:pt idx="7">
                        <c:v>133.5</c:v>
                      </c:pt>
                      <c:pt idx="8">
                        <c:v>93.5</c:v>
                      </c:pt>
                      <c:pt idx="9">
                        <c:v>118</c:v>
                      </c:pt>
                      <c:pt idx="10">
                        <c:v>97</c:v>
                      </c:pt>
                      <c:pt idx="11">
                        <c:v>88.5</c:v>
                      </c:pt>
                      <c:pt idx="12">
                        <c:v>81</c:v>
                      </c:pt>
                      <c:pt idx="13">
                        <c:v>73</c:v>
                      </c:pt>
                      <c:pt idx="14">
                        <c:v>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29D-4410-8A01-D5E0592A132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'Summary-hours'!$B$10</c15:sqref>
                        </c15:formulaRef>
                      </c:ext>
                    </c:extLst>
                    <c:strCache>
                      <c:ptCount val="1"/>
                      <c:pt idx="0">
                        <c:v>Farah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'Summary-hours'!$C$10:$Q$10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41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33</c:v>
                      </c:pt>
                      <c:pt idx="6">
                        <c:v>62.5</c:v>
                      </c:pt>
                      <c:pt idx="7">
                        <c:v>65</c:v>
                      </c:pt>
                      <c:pt idx="8">
                        <c:v>46.5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13</c:v>
                      </c:pt>
                      <c:pt idx="12">
                        <c:v>48</c:v>
                      </c:pt>
                      <c:pt idx="13">
                        <c:v>156</c:v>
                      </c:pt>
                      <c:pt idx="14">
                        <c:v>128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9D-4410-8A01-D5E0592A132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'Summary-hours'!$B$11</c15:sqref>
                        </c15:formulaRef>
                      </c:ext>
                    </c:extLst>
                    <c:strCache>
                      <c:ptCount val="1"/>
                      <c:pt idx="0">
                        <c:v>Fustar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'Summary-hours'!$C$11:$Q$11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43</c:v>
                      </c:pt>
                      <c:pt idx="1">
                        <c:v>123</c:v>
                      </c:pt>
                      <c:pt idx="2">
                        <c:v>171</c:v>
                      </c:pt>
                      <c:pt idx="3">
                        <c:v>77</c:v>
                      </c:pt>
                      <c:pt idx="4">
                        <c:v>66</c:v>
                      </c:pt>
                      <c:pt idx="5">
                        <c:v>90</c:v>
                      </c:pt>
                      <c:pt idx="6">
                        <c:v>73</c:v>
                      </c:pt>
                      <c:pt idx="7">
                        <c:v>139</c:v>
                      </c:pt>
                      <c:pt idx="8">
                        <c:v>81</c:v>
                      </c:pt>
                      <c:pt idx="9">
                        <c:v>119</c:v>
                      </c:pt>
                      <c:pt idx="10">
                        <c:v>157</c:v>
                      </c:pt>
                      <c:pt idx="11">
                        <c:v>144</c:v>
                      </c:pt>
                      <c:pt idx="12">
                        <c:v>136</c:v>
                      </c:pt>
                      <c:pt idx="13">
                        <c:v>94</c:v>
                      </c:pt>
                      <c:pt idx="14">
                        <c:v>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29D-4410-8A01-D5E0592A1324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'Summary-hours'!$B$13</c15:sqref>
                        </c15:formulaRef>
                      </c:ext>
                    </c:extLst>
                    <c:strCache>
                      <c:ptCount val="1"/>
                      <c:pt idx="0">
                        <c:v>Wasley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'Summary-hours'!$C$13:$Q$13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130</c:v>
                      </c:pt>
                      <c:pt idx="1">
                        <c:v>121</c:v>
                      </c:pt>
                      <c:pt idx="2">
                        <c:v>152</c:v>
                      </c:pt>
                      <c:pt idx="3">
                        <c:v>103</c:v>
                      </c:pt>
                      <c:pt idx="4">
                        <c:v>124</c:v>
                      </c:pt>
                      <c:pt idx="5">
                        <c:v>134</c:v>
                      </c:pt>
                      <c:pt idx="6">
                        <c:v>135</c:v>
                      </c:pt>
                      <c:pt idx="7">
                        <c:v>148</c:v>
                      </c:pt>
                      <c:pt idx="8">
                        <c:v>137</c:v>
                      </c:pt>
                      <c:pt idx="9">
                        <c:v>121</c:v>
                      </c:pt>
                      <c:pt idx="10">
                        <c:v>119</c:v>
                      </c:pt>
                      <c:pt idx="11">
                        <c:v>143</c:v>
                      </c:pt>
                      <c:pt idx="12">
                        <c:v>182</c:v>
                      </c:pt>
                      <c:pt idx="13">
                        <c:v>96</c:v>
                      </c:pt>
                      <c:pt idx="1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29D-4410-8A01-D5E0592A1324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'Summary-hours'!$B$14</c15:sqref>
                        </c15:formulaRef>
                      </c:ext>
                    </c:extLst>
                    <c:strCache>
                      <c:ptCount val="1"/>
                      <c:pt idx="0">
                        <c:v>Spandan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'Summary-hours'!$C$14:$Q$14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20</c:v>
                      </c:pt>
                      <c:pt idx="2">
                        <c:v>92</c:v>
                      </c:pt>
                      <c:pt idx="3">
                        <c:v>108</c:v>
                      </c:pt>
                      <c:pt idx="4">
                        <c:v>52</c:v>
                      </c:pt>
                      <c:pt idx="5">
                        <c:v>21</c:v>
                      </c:pt>
                      <c:pt idx="6">
                        <c:v>32</c:v>
                      </c:pt>
                      <c:pt idx="7">
                        <c:v>16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20</c:v>
                      </c:pt>
                      <c:pt idx="13">
                        <c:v>40</c:v>
                      </c:pt>
                      <c:pt idx="14">
                        <c:v>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29D-4410-8A01-D5E0592A1324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'Summary-hours'!$B$15</c15:sqref>
                        </c15:formulaRef>
                      </c:ext>
                    </c:extLst>
                    <c:strCache>
                      <c:ptCount val="1"/>
                      <c:pt idx="0">
                        <c:v>Ocando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'Summary-hours'!$C$15:$Q$15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73</c:v>
                      </c:pt>
                      <c:pt idx="1">
                        <c:v>72</c:v>
                      </c:pt>
                      <c:pt idx="2">
                        <c:v>68</c:v>
                      </c:pt>
                      <c:pt idx="3">
                        <c:v>49.5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20</c:v>
                      </c:pt>
                      <c:pt idx="7">
                        <c:v>104</c:v>
                      </c:pt>
                      <c:pt idx="8">
                        <c:v>173</c:v>
                      </c:pt>
                      <c:pt idx="9">
                        <c:v>114.5</c:v>
                      </c:pt>
                      <c:pt idx="10">
                        <c:v>98.5</c:v>
                      </c:pt>
                      <c:pt idx="11">
                        <c:v>162</c:v>
                      </c:pt>
                      <c:pt idx="12">
                        <c:v>8</c:v>
                      </c:pt>
                      <c:pt idx="13">
                        <c:v>48</c:v>
                      </c:pt>
                      <c:pt idx="14">
                        <c:v>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29D-4410-8A01-D5E0592A1324}"/>
                  </c:ext>
                </c:extLst>
              </c15:ser>
            </c15:filteredBarSeries>
            <c15:filteredBarSeries>
              <c15:ser>
                <c:idx val="1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29D-4410-8A01-D5E0592A132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8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'Summary-hours'!$C$5:$Q$7</c:f>
              <c:multiLvlStrCache>
                <c:ptCount val="15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29D-4410-8A01-D5E0592A1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9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'Summary-hours'!$C$5:$Q$7</c15:sqref>
                        </c15:formulaRef>
                      </c:ext>
                    </c:extLst>
                    <c:multiLvlStrCache>
                      <c:ptCount val="15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'Summary-hours'!$C$30:$Q$30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  <c:pt idx="12">
                        <c:v>1216</c:v>
                      </c:pt>
                      <c:pt idx="13">
                        <c:v>1155.2</c:v>
                      </c:pt>
                      <c:pt idx="14">
                        <c:v>1398.4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B29D-4410-8A01-D5E0592A1324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Paniagua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'Summary-hours'!$B$16</c:f>
              <c:strCache>
                <c:ptCount val="1"/>
                <c:pt idx="0">
                  <c:v>Paniagua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'Summary-hours'!$C$16:$Z$16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42</c:v>
                </c:pt>
                <c:pt idx="10">
                  <c:v>62.5</c:v>
                </c:pt>
                <c:pt idx="11">
                  <c:v>137</c:v>
                </c:pt>
                <c:pt idx="12">
                  <c:v>128</c:v>
                </c:pt>
                <c:pt idx="13">
                  <c:v>78</c:v>
                </c:pt>
                <c:pt idx="14">
                  <c:v>88</c:v>
                </c:pt>
                <c:pt idx="15">
                  <c:v>84</c:v>
                </c:pt>
                <c:pt idx="16">
                  <c:v>56</c:v>
                </c:pt>
                <c:pt idx="17">
                  <c:v>24</c:v>
                </c:pt>
                <c:pt idx="18">
                  <c:v>24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7-4A40-9CE7-ED7EBC550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'Summary-hours'!$B$8</c15:sqref>
                        </c15:formulaRef>
                      </c:ext>
                    </c:extLst>
                    <c:strCache>
                      <c:ptCount val="1"/>
                      <c:pt idx="0">
                        <c:v>Atanacio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'Summary-hours'!$C$8:$Q$8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75.5</c:v>
                      </c:pt>
                      <c:pt idx="1">
                        <c:v>111</c:v>
                      </c:pt>
                      <c:pt idx="2">
                        <c:v>130.5</c:v>
                      </c:pt>
                      <c:pt idx="3">
                        <c:v>122.5</c:v>
                      </c:pt>
                      <c:pt idx="4">
                        <c:v>99.5</c:v>
                      </c:pt>
                      <c:pt idx="5">
                        <c:v>88</c:v>
                      </c:pt>
                      <c:pt idx="6">
                        <c:v>117.5</c:v>
                      </c:pt>
                      <c:pt idx="7">
                        <c:v>133.5</c:v>
                      </c:pt>
                      <c:pt idx="8">
                        <c:v>93.5</c:v>
                      </c:pt>
                      <c:pt idx="9">
                        <c:v>118</c:v>
                      </c:pt>
                      <c:pt idx="10">
                        <c:v>97</c:v>
                      </c:pt>
                      <c:pt idx="11">
                        <c:v>88.5</c:v>
                      </c:pt>
                      <c:pt idx="12">
                        <c:v>81</c:v>
                      </c:pt>
                      <c:pt idx="13">
                        <c:v>73</c:v>
                      </c:pt>
                      <c:pt idx="14">
                        <c:v>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387-4A40-9CE7-ED7EBC55014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'Summary-hours'!$B$9</c15:sqref>
                        </c15:formulaRef>
                      </c:ext>
                    </c:extLst>
                    <c:strCache>
                      <c:ptCount val="1"/>
                      <c:pt idx="0">
                        <c:v>Caceres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'Summary-hours'!$C$9:$Q$9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2</c:v>
                      </c:pt>
                      <c:pt idx="1">
                        <c:v>76</c:v>
                      </c:pt>
                      <c:pt idx="2">
                        <c:v>22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40</c:v>
                      </c:pt>
                      <c:pt idx="7">
                        <c:v>44</c:v>
                      </c:pt>
                      <c:pt idx="8">
                        <c:v>90</c:v>
                      </c:pt>
                      <c:pt idx="9">
                        <c:v>108</c:v>
                      </c:pt>
                      <c:pt idx="10">
                        <c:v>91</c:v>
                      </c:pt>
                      <c:pt idx="11">
                        <c:v>93</c:v>
                      </c:pt>
                      <c:pt idx="12">
                        <c:v>64</c:v>
                      </c:pt>
                      <c:pt idx="13">
                        <c:v>132</c:v>
                      </c:pt>
                      <c:pt idx="14">
                        <c:v>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387-4A40-9CE7-ED7EBC55014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'Summary-hours'!$B$11</c15:sqref>
                        </c15:formulaRef>
                      </c:ext>
                    </c:extLst>
                    <c:strCache>
                      <c:ptCount val="1"/>
                      <c:pt idx="0">
                        <c:v>Fustar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'Summary-hours'!$C$11:$Q$11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43</c:v>
                      </c:pt>
                      <c:pt idx="1">
                        <c:v>123</c:v>
                      </c:pt>
                      <c:pt idx="2">
                        <c:v>171</c:v>
                      </c:pt>
                      <c:pt idx="3">
                        <c:v>77</c:v>
                      </c:pt>
                      <c:pt idx="4">
                        <c:v>66</c:v>
                      </c:pt>
                      <c:pt idx="5">
                        <c:v>90</c:v>
                      </c:pt>
                      <c:pt idx="6">
                        <c:v>73</c:v>
                      </c:pt>
                      <c:pt idx="7">
                        <c:v>139</c:v>
                      </c:pt>
                      <c:pt idx="8">
                        <c:v>81</c:v>
                      </c:pt>
                      <c:pt idx="9">
                        <c:v>119</c:v>
                      </c:pt>
                      <c:pt idx="10">
                        <c:v>157</c:v>
                      </c:pt>
                      <c:pt idx="11">
                        <c:v>144</c:v>
                      </c:pt>
                      <c:pt idx="12">
                        <c:v>136</c:v>
                      </c:pt>
                      <c:pt idx="13">
                        <c:v>94</c:v>
                      </c:pt>
                      <c:pt idx="14">
                        <c:v>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387-4A40-9CE7-ED7EBC55014E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'Summary-hours'!$B$12</c15:sqref>
                        </c15:formulaRef>
                      </c:ext>
                    </c:extLst>
                    <c:strCache>
                      <c:ptCount val="1"/>
                      <c:pt idx="0">
                        <c:v>Uluski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'Summary-hours'!$C$12:$Q$12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68</c:v>
                      </c:pt>
                      <c:pt idx="1">
                        <c:v>112</c:v>
                      </c:pt>
                      <c:pt idx="2">
                        <c:v>164</c:v>
                      </c:pt>
                      <c:pt idx="3">
                        <c:v>120</c:v>
                      </c:pt>
                      <c:pt idx="4">
                        <c:v>112</c:v>
                      </c:pt>
                      <c:pt idx="5">
                        <c:v>112</c:v>
                      </c:pt>
                      <c:pt idx="6">
                        <c:v>73</c:v>
                      </c:pt>
                      <c:pt idx="7">
                        <c:v>138</c:v>
                      </c:pt>
                      <c:pt idx="8">
                        <c:v>95</c:v>
                      </c:pt>
                      <c:pt idx="9">
                        <c:v>100</c:v>
                      </c:pt>
                      <c:pt idx="10">
                        <c:v>91</c:v>
                      </c:pt>
                      <c:pt idx="11">
                        <c:v>77</c:v>
                      </c:pt>
                      <c:pt idx="12">
                        <c:v>104</c:v>
                      </c:pt>
                      <c:pt idx="13">
                        <c:v>96</c:v>
                      </c:pt>
                      <c:pt idx="14">
                        <c:v>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387-4A40-9CE7-ED7EBC55014E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'Summary-hours'!$B$13</c15:sqref>
                        </c15:formulaRef>
                      </c:ext>
                    </c:extLst>
                    <c:strCache>
                      <c:ptCount val="1"/>
                      <c:pt idx="0">
                        <c:v>Wasley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'Summary-hours'!$C$13:$Q$13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130</c:v>
                      </c:pt>
                      <c:pt idx="1">
                        <c:v>121</c:v>
                      </c:pt>
                      <c:pt idx="2">
                        <c:v>152</c:v>
                      </c:pt>
                      <c:pt idx="3">
                        <c:v>103</c:v>
                      </c:pt>
                      <c:pt idx="4">
                        <c:v>124</c:v>
                      </c:pt>
                      <c:pt idx="5">
                        <c:v>134</c:v>
                      </c:pt>
                      <c:pt idx="6">
                        <c:v>135</c:v>
                      </c:pt>
                      <c:pt idx="7">
                        <c:v>148</c:v>
                      </c:pt>
                      <c:pt idx="8">
                        <c:v>137</c:v>
                      </c:pt>
                      <c:pt idx="9">
                        <c:v>121</c:v>
                      </c:pt>
                      <c:pt idx="10">
                        <c:v>119</c:v>
                      </c:pt>
                      <c:pt idx="11">
                        <c:v>143</c:v>
                      </c:pt>
                      <c:pt idx="12">
                        <c:v>182</c:v>
                      </c:pt>
                      <c:pt idx="13">
                        <c:v>96</c:v>
                      </c:pt>
                      <c:pt idx="1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87-4A40-9CE7-ED7EBC55014E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'Summary-hours'!$B$14</c15:sqref>
                        </c15:formulaRef>
                      </c:ext>
                    </c:extLst>
                    <c:strCache>
                      <c:ptCount val="1"/>
                      <c:pt idx="0">
                        <c:v>Spandan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'Summary-hours'!$C$14:$Q$14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20</c:v>
                      </c:pt>
                      <c:pt idx="2">
                        <c:v>92</c:v>
                      </c:pt>
                      <c:pt idx="3">
                        <c:v>108</c:v>
                      </c:pt>
                      <c:pt idx="4">
                        <c:v>52</c:v>
                      </c:pt>
                      <c:pt idx="5">
                        <c:v>21</c:v>
                      </c:pt>
                      <c:pt idx="6">
                        <c:v>32</c:v>
                      </c:pt>
                      <c:pt idx="7">
                        <c:v>16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20</c:v>
                      </c:pt>
                      <c:pt idx="13">
                        <c:v>40</c:v>
                      </c:pt>
                      <c:pt idx="14">
                        <c:v>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87-4A40-9CE7-ED7EBC55014E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'Summary-hours'!$B$15</c15:sqref>
                        </c15:formulaRef>
                      </c:ext>
                    </c:extLst>
                    <c:strCache>
                      <c:ptCount val="1"/>
                      <c:pt idx="0">
                        <c:v>Ocando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'Summary-hours'!$C$15:$Q$15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73</c:v>
                      </c:pt>
                      <c:pt idx="1">
                        <c:v>72</c:v>
                      </c:pt>
                      <c:pt idx="2">
                        <c:v>68</c:v>
                      </c:pt>
                      <c:pt idx="3">
                        <c:v>49.5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20</c:v>
                      </c:pt>
                      <c:pt idx="7">
                        <c:v>104</c:v>
                      </c:pt>
                      <c:pt idx="8">
                        <c:v>173</c:v>
                      </c:pt>
                      <c:pt idx="9">
                        <c:v>114.5</c:v>
                      </c:pt>
                      <c:pt idx="10">
                        <c:v>98.5</c:v>
                      </c:pt>
                      <c:pt idx="11">
                        <c:v>162</c:v>
                      </c:pt>
                      <c:pt idx="12">
                        <c:v>8</c:v>
                      </c:pt>
                      <c:pt idx="13">
                        <c:v>48</c:v>
                      </c:pt>
                      <c:pt idx="14">
                        <c:v>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87-4A40-9CE7-ED7EBC55014E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'Summary-hours'!$B$17</c15:sqref>
                        </c15:formulaRef>
                      </c:ext>
                    </c:extLst>
                    <c:strCache>
                      <c:ptCount val="1"/>
                      <c:pt idx="0">
                        <c:v>Deiro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'Summary-hours'!$C$17:$Q$17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64</c:v>
                      </c:pt>
                      <c:pt idx="11">
                        <c:v>132</c:v>
                      </c:pt>
                      <c:pt idx="12">
                        <c:v>34</c:v>
                      </c:pt>
                      <c:pt idx="13">
                        <c:v>51</c:v>
                      </c:pt>
                      <c:pt idx="14">
                        <c:v>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87-4A40-9CE7-ED7EBC55014E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87-4A40-9CE7-ED7EBC55014E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10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'Summary-hours'!$C$5:$Q$7</c:f>
              <c:multiLvlStrCache>
                <c:ptCount val="15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387-4A40-9CE7-ED7EBC550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11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'Summary-hours'!$C$5:$Q$7</c15:sqref>
                        </c15:formulaRef>
                      </c:ext>
                    </c:extLst>
                    <c:multiLvlStrCache>
                      <c:ptCount val="15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'Summary-hours'!$C$30:$Q$30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  <c:pt idx="12">
                        <c:v>1216</c:v>
                      </c:pt>
                      <c:pt idx="13">
                        <c:v>1155.2</c:v>
                      </c:pt>
                      <c:pt idx="14">
                        <c:v>1398.4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2387-4A40-9CE7-ED7EBC55014E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Deiro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0"/>
          <c:order val="8"/>
          <c:tx>
            <c:strRef>
              <c:f>'Summary-hours'!$B$17</c:f>
              <c:strCache>
                <c:ptCount val="1"/>
                <c:pt idx="0">
                  <c:v>Deiro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'Summary-hours'!$C$17:$Z$17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64</c:v>
                </c:pt>
                <c:pt idx="11">
                  <c:v>132</c:v>
                </c:pt>
                <c:pt idx="12">
                  <c:v>34</c:v>
                </c:pt>
                <c:pt idx="13">
                  <c:v>51</c:v>
                </c:pt>
                <c:pt idx="14">
                  <c:v>76</c:v>
                </c:pt>
                <c:pt idx="15">
                  <c:v>52</c:v>
                </c:pt>
                <c:pt idx="16">
                  <c:v>44</c:v>
                </c:pt>
                <c:pt idx="17">
                  <c:v>12</c:v>
                </c:pt>
                <c:pt idx="18">
                  <c:v>12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6E3-4349-8F76-0B0A50698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'Summary-hours'!$B$8</c15:sqref>
                        </c15:formulaRef>
                      </c:ext>
                    </c:extLst>
                    <c:strCache>
                      <c:ptCount val="1"/>
                      <c:pt idx="0">
                        <c:v>Atanacio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'Summary-hours'!$C$8:$Q$8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75.5</c:v>
                      </c:pt>
                      <c:pt idx="1">
                        <c:v>111</c:v>
                      </c:pt>
                      <c:pt idx="2">
                        <c:v>130.5</c:v>
                      </c:pt>
                      <c:pt idx="3">
                        <c:v>122.5</c:v>
                      </c:pt>
                      <c:pt idx="4">
                        <c:v>99.5</c:v>
                      </c:pt>
                      <c:pt idx="5">
                        <c:v>88</c:v>
                      </c:pt>
                      <c:pt idx="6">
                        <c:v>117.5</c:v>
                      </c:pt>
                      <c:pt idx="7">
                        <c:v>133.5</c:v>
                      </c:pt>
                      <c:pt idx="8">
                        <c:v>93.5</c:v>
                      </c:pt>
                      <c:pt idx="9">
                        <c:v>118</c:v>
                      </c:pt>
                      <c:pt idx="10">
                        <c:v>97</c:v>
                      </c:pt>
                      <c:pt idx="11">
                        <c:v>88.5</c:v>
                      </c:pt>
                      <c:pt idx="12">
                        <c:v>81</c:v>
                      </c:pt>
                      <c:pt idx="13">
                        <c:v>73</c:v>
                      </c:pt>
                      <c:pt idx="14">
                        <c:v>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6E3-4349-8F76-0B0A50698C4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'Summary-hours'!$B$9</c15:sqref>
                        </c15:formulaRef>
                      </c:ext>
                    </c:extLst>
                    <c:strCache>
                      <c:ptCount val="1"/>
                      <c:pt idx="0">
                        <c:v>Caceres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'Summary-hours'!$C$9:$Q$9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2</c:v>
                      </c:pt>
                      <c:pt idx="1">
                        <c:v>76</c:v>
                      </c:pt>
                      <c:pt idx="2">
                        <c:v>22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40</c:v>
                      </c:pt>
                      <c:pt idx="7">
                        <c:v>44</c:v>
                      </c:pt>
                      <c:pt idx="8">
                        <c:v>90</c:v>
                      </c:pt>
                      <c:pt idx="9">
                        <c:v>108</c:v>
                      </c:pt>
                      <c:pt idx="10">
                        <c:v>91</c:v>
                      </c:pt>
                      <c:pt idx="11">
                        <c:v>93</c:v>
                      </c:pt>
                      <c:pt idx="12">
                        <c:v>64</c:v>
                      </c:pt>
                      <c:pt idx="13">
                        <c:v>132</c:v>
                      </c:pt>
                      <c:pt idx="14">
                        <c:v>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6E3-4349-8F76-0B0A50698C4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'Summary-hours'!$B$16</c15:sqref>
                        </c15:formulaRef>
                      </c:ext>
                    </c:extLst>
                    <c:strCache>
                      <c:ptCount val="1"/>
                      <c:pt idx="0">
                        <c:v>Paniagua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'Summary-hours'!$C$16:$Q$16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42</c:v>
                      </c:pt>
                      <c:pt idx="10">
                        <c:v>62.5</c:v>
                      </c:pt>
                      <c:pt idx="11">
                        <c:v>137</c:v>
                      </c:pt>
                      <c:pt idx="12">
                        <c:v>128</c:v>
                      </c:pt>
                      <c:pt idx="13">
                        <c:v>78</c:v>
                      </c:pt>
                      <c:pt idx="14">
                        <c:v>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6E3-4349-8F76-0B0A50698C4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'Summary-hours'!$B$11</c15:sqref>
                        </c15:formulaRef>
                      </c:ext>
                    </c:extLst>
                    <c:strCache>
                      <c:ptCount val="1"/>
                      <c:pt idx="0">
                        <c:v>Fustar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'Summary-hours'!$C$11:$Q$11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43</c:v>
                      </c:pt>
                      <c:pt idx="1">
                        <c:v>123</c:v>
                      </c:pt>
                      <c:pt idx="2">
                        <c:v>171</c:v>
                      </c:pt>
                      <c:pt idx="3">
                        <c:v>77</c:v>
                      </c:pt>
                      <c:pt idx="4">
                        <c:v>66</c:v>
                      </c:pt>
                      <c:pt idx="5">
                        <c:v>90</c:v>
                      </c:pt>
                      <c:pt idx="6">
                        <c:v>73</c:v>
                      </c:pt>
                      <c:pt idx="7">
                        <c:v>139</c:v>
                      </c:pt>
                      <c:pt idx="8">
                        <c:v>81</c:v>
                      </c:pt>
                      <c:pt idx="9">
                        <c:v>119</c:v>
                      </c:pt>
                      <c:pt idx="10">
                        <c:v>157</c:v>
                      </c:pt>
                      <c:pt idx="11">
                        <c:v>144</c:v>
                      </c:pt>
                      <c:pt idx="12">
                        <c:v>136</c:v>
                      </c:pt>
                      <c:pt idx="13">
                        <c:v>94</c:v>
                      </c:pt>
                      <c:pt idx="14">
                        <c:v>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6E3-4349-8F76-0B0A50698C4C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'Summary-hours'!$B$12</c15:sqref>
                        </c15:formulaRef>
                      </c:ext>
                    </c:extLst>
                    <c:strCache>
                      <c:ptCount val="1"/>
                      <c:pt idx="0">
                        <c:v>Uluski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'Summary-hours'!$C$12:$Q$12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68</c:v>
                      </c:pt>
                      <c:pt idx="1">
                        <c:v>112</c:v>
                      </c:pt>
                      <c:pt idx="2">
                        <c:v>164</c:v>
                      </c:pt>
                      <c:pt idx="3">
                        <c:v>120</c:v>
                      </c:pt>
                      <c:pt idx="4">
                        <c:v>112</c:v>
                      </c:pt>
                      <c:pt idx="5">
                        <c:v>112</c:v>
                      </c:pt>
                      <c:pt idx="6">
                        <c:v>73</c:v>
                      </c:pt>
                      <c:pt idx="7">
                        <c:v>138</c:v>
                      </c:pt>
                      <c:pt idx="8">
                        <c:v>95</c:v>
                      </c:pt>
                      <c:pt idx="9">
                        <c:v>100</c:v>
                      </c:pt>
                      <c:pt idx="10">
                        <c:v>91</c:v>
                      </c:pt>
                      <c:pt idx="11">
                        <c:v>77</c:v>
                      </c:pt>
                      <c:pt idx="12">
                        <c:v>104</c:v>
                      </c:pt>
                      <c:pt idx="13">
                        <c:v>96</c:v>
                      </c:pt>
                      <c:pt idx="14">
                        <c:v>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6E3-4349-8F76-0B0A50698C4C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'Summary-hours'!$B$13</c15:sqref>
                        </c15:formulaRef>
                      </c:ext>
                    </c:extLst>
                    <c:strCache>
                      <c:ptCount val="1"/>
                      <c:pt idx="0">
                        <c:v>Wasley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'Summary-hours'!$C$13:$Q$13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130</c:v>
                      </c:pt>
                      <c:pt idx="1">
                        <c:v>121</c:v>
                      </c:pt>
                      <c:pt idx="2">
                        <c:v>152</c:v>
                      </c:pt>
                      <c:pt idx="3">
                        <c:v>103</c:v>
                      </c:pt>
                      <c:pt idx="4">
                        <c:v>124</c:v>
                      </c:pt>
                      <c:pt idx="5">
                        <c:v>134</c:v>
                      </c:pt>
                      <c:pt idx="6">
                        <c:v>135</c:v>
                      </c:pt>
                      <c:pt idx="7">
                        <c:v>148</c:v>
                      </c:pt>
                      <c:pt idx="8">
                        <c:v>137</c:v>
                      </c:pt>
                      <c:pt idx="9">
                        <c:v>121</c:v>
                      </c:pt>
                      <c:pt idx="10">
                        <c:v>119</c:v>
                      </c:pt>
                      <c:pt idx="11">
                        <c:v>143</c:v>
                      </c:pt>
                      <c:pt idx="12">
                        <c:v>182</c:v>
                      </c:pt>
                      <c:pt idx="13">
                        <c:v>96</c:v>
                      </c:pt>
                      <c:pt idx="1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6E3-4349-8F76-0B0A50698C4C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'Summary-hours'!$B$14</c15:sqref>
                        </c15:formulaRef>
                      </c:ext>
                    </c:extLst>
                    <c:strCache>
                      <c:ptCount val="1"/>
                      <c:pt idx="0">
                        <c:v>Spandan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'Summary-hours'!$C$14:$Q$14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20</c:v>
                      </c:pt>
                      <c:pt idx="2">
                        <c:v>92</c:v>
                      </c:pt>
                      <c:pt idx="3">
                        <c:v>108</c:v>
                      </c:pt>
                      <c:pt idx="4">
                        <c:v>52</c:v>
                      </c:pt>
                      <c:pt idx="5">
                        <c:v>21</c:v>
                      </c:pt>
                      <c:pt idx="6">
                        <c:v>32</c:v>
                      </c:pt>
                      <c:pt idx="7">
                        <c:v>16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20</c:v>
                      </c:pt>
                      <c:pt idx="13">
                        <c:v>40</c:v>
                      </c:pt>
                      <c:pt idx="14">
                        <c:v>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6E3-4349-8F76-0B0A50698C4C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'Summary-hours'!$B$15</c15:sqref>
                        </c15:formulaRef>
                      </c:ext>
                    </c:extLst>
                    <c:strCache>
                      <c:ptCount val="1"/>
                      <c:pt idx="0">
                        <c:v>Ocando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'Summary-hours'!$C$15:$Q$15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73</c:v>
                      </c:pt>
                      <c:pt idx="1">
                        <c:v>72</c:v>
                      </c:pt>
                      <c:pt idx="2">
                        <c:v>68</c:v>
                      </c:pt>
                      <c:pt idx="3">
                        <c:v>49.5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20</c:v>
                      </c:pt>
                      <c:pt idx="7">
                        <c:v>104</c:v>
                      </c:pt>
                      <c:pt idx="8">
                        <c:v>173</c:v>
                      </c:pt>
                      <c:pt idx="9">
                        <c:v>114.5</c:v>
                      </c:pt>
                      <c:pt idx="10">
                        <c:v>98.5</c:v>
                      </c:pt>
                      <c:pt idx="11">
                        <c:v>162</c:v>
                      </c:pt>
                      <c:pt idx="12">
                        <c:v>8</c:v>
                      </c:pt>
                      <c:pt idx="13">
                        <c:v>48</c:v>
                      </c:pt>
                      <c:pt idx="14">
                        <c:v>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6E3-4349-8F76-0B0A50698C4C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6E3-4349-8F76-0B0A50698C4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10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'Summary-hours'!$C$5:$Q$7</c:f>
              <c:multiLvlStrCache>
                <c:ptCount val="15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6E3-4349-8F76-0B0A50698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11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'Summary-hours'!$C$5:$Q$7</c15:sqref>
                        </c15:formulaRef>
                      </c:ext>
                    </c:extLst>
                    <c:multiLvlStrCache>
                      <c:ptCount val="15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'Summary-hours'!$C$30:$Q$30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  <c:pt idx="12">
                        <c:v>1216</c:v>
                      </c:pt>
                      <c:pt idx="13">
                        <c:v>1155.2</c:v>
                      </c:pt>
                      <c:pt idx="14">
                        <c:v>1398.4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46E3-4349-8F76-0B0A50698C4C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Borlase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12"/>
          <c:tx>
            <c:strRef>
              <c:f>'Summary-hours'!$B$18</c:f>
              <c:strCache>
                <c:ptCount val="1"/>
                <c:pt idx="0">
                  <c:v>Borlase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'Summary-hours'!$C$18:$Z$18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B1B-481E-8EB9-46544AD8E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'Summary-hours'!$B$8</c15:sqref>
                        </c15:formulaRef>
                      </c:ext>
                    </c:extLst>
                    <c:strCache>
                      <c:ptCount val="1"/>
                      <c:pt idx="0">
                        <c:v>Atanacio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'Summary-hours'!$C$8:$Q$8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75.5</c:v>
                      </c:pt>
                      <c:pt idx="1">
                        <c:v>111</c:v>
                      </c:pt>
                      <c:pt idx="2">
                        <c:v>130.5</c:v>
                      </c:pt>
                      <c:pt idx="3">
                        <c:v>122.5</c:v>
                      </c:pt>
                      <c:pt idx="4">
                        <c:v>99.5</c:v>
                      </c:pt>
                      <c:pt idx="5">
                        <c:v>88</c:v>
                      </c:pt>
                      <c:pt idx="6">
                        <c:v>117.5</c:v>
                      </c:pt>
                      <c:pt idx="7">
                        <c:v>133.5</c:v>
                      </c:pt>
                      <c:pt idx="8">
                        <c:v>93.5</c:v>
                      </c:pt>
                      <c:pt idx="9">
                        <c:v>118</c:v>
                      </c:pt>
                      <c:pt idx="10">
                        <c:v>97</c:v>
                      </c:pt>
                      <c:pt idx="11">
                        <c:v>88.5</c:v>
                      </c:pt>
                      <c:pt idx="12">
                        <c:v>81</c:v>
                      </c:pt>
                      <c:pt idx="13">
                        <c:v>73</c:v>
                      </c:pt>
                      <c:pt idx="14">
                        <c:v>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B1B-481E-8EB9-46544AD8E7B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'Summary-hours'!$B$9</c15:sqref>
                        </c15:formulaRef>
                      </c:ext>
                    </c:extLst>
                    <c:strCache>
                      <c:ptCount val="1"/>
                      <c:pt idx="0">
                        <c:v>Caceres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'Summary-hours'!$C$9:$Q$9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2</c:v>
                      </c:pt>
                      <c:pt idx="1">
                        <c:v>76</c:v>
                      </c:pt>
                      <c:pt idx="2">
                        <c:v>22</c:v>
                      </c:pt>
                      <c:pt idx="3">
                        <c:v>2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40</c:v>
                      </c:pt>
                      <c:pt idx="7">
                        <c:v>44</c:v>
                      </c:pt>
                      <c:pt idx="8">
                        <c:v>90</c:v>
                      </c:pt>
                      <c:pt idx="9">
                        <c:v>108</c:v>
                      </c:pt>
                      <c:pt idx="10">
                        <c:v>91</c:v>
                      </c:pt>
                      <c:pt idx="11">
                        <c:v>93</c:v>
                      </c:pt>
                      <c:pt idx="12">
                        <c:v>64</c:v>
                      </c:pt>
                      <c:pt idx="13">
                        <c:v>132</c:v>
                      </c:pt>
                      <c:pt idx="14">
                        <c:v>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B1B-481E-8EB9-46544AD8E7B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'Summary-hours'!$B$16</c15:sqref>
                        </c15:formulaRef>
                      </c:ext>
                    </c:extLst>
                    <c:strCache>
                      <c:ptCount val="1"/>
                      <c:pt idx="0">
                        <c:v>Paniagua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'Summary-hours'!$C$16:$Q$16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42</c:v>
                      </c:pt>
                      <c:pt idx="10">
                        <c:v>62.5</c:v>
                      </c:pt>
                      <c:pt idx="11">
                        <c:v>137</c:v>
                      </c:pt>
                      <c:pt idx="12">
                        <c:v>128</c:v>
                      </c:pt>
                      <c:pt idx="13">
                        <c:v>78</c:v>
                      </c:pt>
                      <c:pt idx="14">
                        <c:v>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B1B-481E-8EB9-46544AD8E7B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'Summary-hours'!$B$11</c15:sqref>
                        </c15:formulaRef>
                      </c:ext>
                    </c:extLst>
                    <c:strCache>
                      <c:ptCount val="1"/>
                      <c:pt idx="0">
                        <c:v>Fustar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'Summary-hours'!$C$11:$Q$11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43</c:v>
                      </c:pt>
                      <c:pt idx="1">
                        <c:v>123</c:v>
                      </c:pt>
                      <c:pt idx="2">
                        <c:v>171</c:v>
                      </c:pt>
                      <c:pt idx="3">
                        <c:v>77</c:v>
                      </c:pt>
                      <c:pt idx="4">
                        <c:v>66</c:v>
                      </c:pt>
                      <c:pt idx="5">
                        <c:v>90</c:v>
                      </c:pt>
                      <c:pt idx="6">
                        <c:v>73</c:v>
                      </c:pt>
                      <c:pt idx="7">
                        <c:v>139</c:v>
                      </c:pt>
                      <c:pt idx="8">
                        <c:v>81</c:v>
                      </c:pt>
                      <c:pt idx="9">
                        <c:v>119</c:v>
                      </c:pt>
                      <c:pt idx="10">
                        <c:v>157</c:v>
                      </c:pt>
                      <c:pt idx="11">
                        <c:v>144</c:v>
                      </c:pt>
                      <c:pt idx="12">
                        <c:v>136</c:v>
                      </c:pt>
                      <c:pt idx="13">
                        <c:v>94</c:v>
                      </c:pt>
                      <c:pt idx="14">
                        <c:v>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B1B-481E-8EB9-46544AD8E7B5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'Summary-hours'!$B$12</c15:sqref>
                        </c15:formulaRef>
                      </c:ext>
                    </c:extLst>
                    <c:strCache>
                      <c:ptCount val="1"/>
                      <c:pt idx="0">
                        <c:v>Uluski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'Summary-hours'!$C$12:$Q$12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68</c:v>
                      </c:pt>
                      <c:pt idx="1">
                        <c:v>112</c:v>
                      </c:pt>
                      <c:pt idx="2">
                        <c:v>164</c:v>
                      </c:pt>
                      <c:pt idx="3">
                        <c:v>120</c:v>
                      </c:pt>
                      <c:pt idx="4">
                        <c:v>112</c:v>
                      </c:pt>
                      <c:pt idx="5">
                        <c:v>112</c:v>
                      </c:pt>
                      <c:pt idx="6">
                        <c:v>73</c:v>
                      </c:pt>
                      <c:pt idx="7">
                        <c:v>138</c:v>
                      </c:pt>
                      <c:pt idx="8">
                        <c:v>95</c:v>
                      </c:pt>
                      <c:pt idx="9">
                        <c:v>100</c:v>
                      </c:pt>
                      <c:pt idx="10">
                        <c:v>91</c:v>
                      </c:pt>
                      <c:pt idx="11">
                        <c:v>77</c:v>
                      </c:pt>
                      <c:pt idx="12">
                        <c:v>104</c:v>
                      </c:pt>
                      <c:pt idx="13">
                        <c:v>96</c:v>
                      </c:pt>
                      <c:pt idx="14">
                        <c:v>80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B1B-481E-8EB9-46544AD8E7B5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'Summary-hours'!$B$13</c15:sqref>
                        </c15:formulaRef>
                      </c:ext>
                    </c:extLst>
                    <c:strCache>
                      <c:ptCount val="1"/>
                      <c:pt idx="0">
                        <c:v>Wasley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'Summary-hours'!$C$13:$Q$13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130</c:v>
                      </c:pt>
                      <c:pt idx="1">
                        <c:v>121</c:v>
                      </c:pt>
                      <c:pt idx="2">
                        <c:v>152</c:v>
                      </c:pt>
                      <c:pt idx="3">
                        <c:v>103</c:v>
                      </c:pt>
                      <c:pt idx="4">
                        <c:v>124</c:v>
                      </c:pt>
                      <c:pt idx="5">
                        <c:v>134</c:v>
                      </c:pt>
                      <c:pt idx="6">
                        <c:v>135</c:v>
                      </c:pt>
                      <c:pt idx="7">
                        <c:v>148</c:v>
                      </c:pt>
                      <c:pt idx="8">
                        <c:v>137</c:v>
                      </c:pt>
                      <c:pt idx="9">
                        <c:v>121</c:v>
                      </c:pt>
                      <c:pt idx="10">
                        <c:v>119</c:v>
                      </c:pt>
                      <c:pt idx="11">
                        <c:v>143</c:v>
                      </c:pt>
                      <c:pt idx="12">
                        <c:v>182</c:v>
                      </c:pt>
                      <c:pt idx="13">
                        <c:v>96</c:v>
                      </c:pt>
                      <c:pt idx="1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B1B-481E-8EB9-46544AD8E7B5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'Summary-hours'!$B$14</c15:sqref>
                        </c15:formulaRef>
                      </c:ext>
                    </c:extLst>
                    <c:strCache>
                      <c:ptCount val="1"/>
                      <c:pt idx="0">
                        <c:v>Spandan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'Summary-hours'!$C$14:$Q$14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20</c:v>
                      </c:pt>
                      <c:pt idx="2">
                        <c:v>92</c:v>
                      </c:pt>
                      <c:pt idx="3">
                        <c:v>108</c:v>
                      </c:pt>
                      <c:pt idx="4">
                        <c:v>52</c:v>
                      </c:pt>
                      <c:pt idx="5">
                        <c:v>21</c:v>
                      </c:pt>
                      <c:pt idx="6">
                        <c:v>32</c:v>
                      </c:pt>
                      <c:pt idx="7">
                        <c:v>16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</c:v>
                      </c:pt>
                      <c:pt idx="12">
                        <c:v>20</c:v>
                      </c:pt>
                      <c:pt idx="13">
                        <c:v>40</c:v>
                      </c:pt>
                      <c:pt idx="14">
                        <c:v>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B1B-481E-8EB9-46544AD8E7B5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'Summary-hours'!$B$15</c15:sqref>
                        </c15:formulaRef>
                      </c:ext>
                    </c:extLst>
                    <c:strCache>
                      <c:ptCount val="1"/>
                      <c:pt idx="0">
                        <c:v>Ocando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'Summary-hours'!$C$15:$Q$15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73</c:v>
                      </c:pt>
                      <c:pt idx="1">
                        <c:v>72</c:v>
                      </c:pt>
                      <c:pt idx="2">
                        <c:v>68</c:v>
                      </c:pt>
                      <c:pt idx="3">
                        <c:v>49.5</c:v>
                      </c:pt>
                      <c:pt idx="4">
                        <c:v>0</c:v>
                      </c:pt>
                      <c:pt idx="5">
                        <c:v>6</c:v>
                      </c:pt>
                      <c:pt idx="6">
                        <c:v>20</c:v>
                      </c:pt>
                      <c:pt idx="7">
                        <c:v>104</c:v>
                      </c:pt>
                      <c:pt idx="8">
                        <c:v>173</c:v>
                      </c:pt>
                      <c:pt idx="9">
                        <c:v>114.5</c:v>
                      </c:pt>
                      <c:pt idx="10">
                        <c:v>98.5</c:v>
                      </c:pt>
                      <c:pt idx="11">
                        <c:v>162</c:v>
                      </c:pt>
                      <c:pt idx="12">
                        <c:v>8</c:v>
                      </c:pt>
                      <c:pt idx="13">
                        <c:v>48</c:v>
                      </c:pt>
                      <c:pt idx="14">
                        <c:v>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B1B-481E-8EB9-46544AD8E7B5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'Summary-hours'!$B$17</c15:sqref>
                        </c15:formulaRef>
                      </c:ext>
                    </c:extLst>
                    <c:strCache>
                      <c:ptCount val="1"/>
                      <c:pt idx="0">
                        <c:v>Deiro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'Summary-hours'!$C$17:$Q$17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64</c:v>
                      </c:pt>
                      <c:pt idx="11">
                        <c:v>132</c:v>
                      </c:pt>
                      <c:pt idx="12">
                        <c:v>34</c:v>
                      </c:pt>
                      <c:pt idx="13">
                        <c:v>51</c:v>
                      </c:pt>
                      <c:pt idx="14">
                        <c:v>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B1B-481E-8EB9-46544AD8E7B5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B1B-481E-8EB9-46544AD8E7B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10"/>
          <c:tx>
            <c:strRef>
              <c:f>'Summary-hours'!$B$29</c:f>
              <c:strCache>
                <c:ptCount val="1"/>
                <c:pt idx="0">
                  <c:v>Hours/mo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'Summary-hours'!$C$29:$Z$29</c:f>
              <c:numCache>
                <c:formatCode>General</c:formatCode>
                <c:ptCount val="24"/>
                <c:pt idx="0">
                  <c:v>168</c:v>
                </c:pt>
                <c:pt idx="1">
                  <c:v>160</c:v>
                </c:pt>
                <c:pt idx="2">
                  <c:v>184</c:v>
                </c:pt>
                <c:pt idx="3">
                  <c:v>176</c:v>
                </c:pt>
                <c:pt idx="4">
                  <c:v>168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168</c:v>
                </c:pt>
                <c:pt idx="10">
                  <c:v>176</c:v>
                </c:pt>
                <c:pt idx="11">
                  <c:v>136</c:v>
                </c:pt>
                <c:pt idx="12">
                  <c:v>160</c:v>
                </c:pt>
                <c:pt idx="13">
                  <c:v>152</c:v>
                </c:pt>
                <c:pt idx="14">
                  <c:v>184</c:v>
                </c:pt>
                <c:pt idx="15">
                  <c:v>168</c:v>
                </c:pt>
                <c:pt idx="16">
                  <c:v>168</c:v>
                </c:pt>
                <c:pt idx="17">
                  <c:v>168</c:v>
                </c:pt>
                <c:pt idx="18">
                  <c:v>160</c:v>
                </c:pt>
                <c:pt idx="19">
                  <c:v>184</c:v>
                </c:pt>
                <c:pt idx="20">
                  <c:v>168</c:v>
                </c:pt>
                <c:pt idx="21">
                  <c:v>160</c:v>
                </c:pt>
                <c:pt idx="22">
                  <c:v>160</c:v>
                </c:pt>
                <c:pt idx="23">
                  <c:v>136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B1B-481E-8EB9-46544AD8E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  <c:extLst>
          <c:ext xmlns:c15="http://schemas.microsoft.com/office/drawing/2012/chart" uri="{02D57815-91ED-43cb-92C2-25804820EDAC}">
            <c15:filteredLineSeries>
              <c15:ser>
                <c:idx val="13"/>
                <c:order val="11"/>
                <c:tx>
                  <c:strRef>
                    <c:extLst>
                      <c:ext uri="{02D57815-91ED-43cb-92C2-25804820EDAC}">
                        <c15:formulaRef>
                          <c15:sqref>'Summary-hours'!$B$30</c15:sqref>
                        </c15:formulaRef>
                      </c:ext>
                    </c:extLst>
                    <c:strCache>
                      <c:ptCount val="1"/>
                      <c:pt idx="0">
                        <c:v>80% Loading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'Summary-hours'!$C$30:$Q$30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1142.4000000000001</c:v>
                      </c:pt>
                      <c:pt idx="1">
                        <c:v>1088</c:v>
                      </c:pt>
                      <c:pt idx="2">
                        <c:v>1251.2</c:v>
                      </c:pt>
                      <c:pt idx="3">
                        <c:v>1372.8000000000002</c:v>
                      </c:pt>
                      <c:pt idx="4">
                        <c:v>1142.4000000000001</c:v>
                      </c:pt>
                      <c:pt idx="5">
                        <c:v>1196.8000000000002</c:v>
                      </c:pt>
                      <c:pt idx="6">
                        <c:v>1196.8000000000002</c:v>
                      </c:pt>
                      <c:pt idx="7">
                        <c:v>1196.8000000000002</c:v>
                      </c:pt>
                      <c:pt idx="8">
                        <c:v>1196.8000000000002</c:v>
                      </c:pt>
                      <c:pt idx="9">
                        <c:v>1142.4000000000001</c:v>
                      </c:pt>
                      <c:pt idx="10">
                        <c:v>1196.8000000000002</c:v>
                      </c:pt>
                      <c:pt idx="11">
                        <c:v>924.80000000000007</c:v>
                      </c:pt>
                      <c:pt idx="12">
                        <c:v>1216</c:v>
                      </c:pt>
                      <c:pt idx="13">
                        <c:v>1155.2</c:v>
                      </c:pt>
                      <c:pt idx="14">
                        <c:v>1398.4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5B1B-481E-8EB9-46544AD8E7B5}"/>
                  </c:ext>
                </c:extLst>
              </c15:ser>
            </c15:filteredLineSeries>
          </c:ext>
        </c:extLst>
      </c:lineChart>
      <c:catAx>
        <c:axId val="4056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>
                    <a:solidFill>
                      <a:schemeClr val="tx1"/>
                    </a:solidFill>
                  </a:rPr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2021 - 2022 ESTA Staff 80% Loading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75969370631735E-2"/>
          <c:y val="8.4373126917543756E-2"/>
          <c:w val="0.91442403062936828"/>
          <c:h val="0.756261873370052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'Summary-hours'!$B$8</c:f>
              <c:strCache>
                <c:ptCount val="1"/>
                <c:pt idx="0">
                  <c:v>Atanacio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'Summary-hours'!$C$8:$Z$8</c:f>
              <c:numCache>
                <c:formatCode>0.00</c:formatCode>
                <c:ptCount val="24"/>
                <c:pt idx="0">
                  <c:v>75.5</c:v>
                </c:pt>
                <c:pt idx="1">
                  <c:v>111</c:v>
                </c:pt>
                <c:pt idx="2">
                  <c:v>130.5</c:v>
                </c:pt>
                <c:pt idx="3">
                  <c:v>122.5</c:v>
                </c:pt>
                <c:pt idx="4">
                  <c:v>99.5</c:v>
                </c:pt>
                <c:pt idx="5">
                  <c:v>88</c:v>
                </c:pt>
                <c:pt idx="6">
                  <c:v>117.5</c:v>
                </c:pt>
                <c:pt idx="7">
                  <c:v>133.5</c:v>
                </c:pt>
                <c:pt idx="8">
                  <c:v>93.5</c:v>
                </c:pt>
                <c:pt idx="9">
                  <c:v>118</c:v>
                </c:pt>
                <c:pt idx="10">
                  <c:v>97</c:v>
                </c:pt>
                <c:pt idx="11">
                  <c:v>88.5</c:v>
                </c:pt>
                <c:pt idx="12">
                  <c:v>81</c:v>
                </c:pt>
                <c:pt idx="13">
                  <c:v>73</c:v>
                </c:pt>
                <c:pt idx="14">
                  <c:v>65</c:v>
                </c:pt>
                <c:pt idx="15">
                  <c:v>85</c:v>
                </c:pt>
                <c:pt idx="16">
                  <c:v>125</c:v>
                </c:pt>
                <c:pt idx="17">
                  <c:v>85</c:v>
                </c:pt>
                <c:pt idx="18">
                  <c:v>84</c:v>
                </c:pt>
                <c:pt idx="19">
                  <c:v>44</c:v>
                </c:pt>
                <c:pt idx="20">
                  <c:v>36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E-44CF-8745-32A73EE9118A}"/>
            </c:ext>
          </c:extLst>
        </c:ser>
        <c:ser>
          <c:idx val="1"/>
          <c:order val="1"/>
          <c:tx>
            <c:strRef>
              <c:f>'Summary-hours'!$B$9</c:f>
              <c:strCache>
                <c:ptCount val="1"/>
                <c:pt idx="0">
                  <c:v>Caceres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'Summary-hours'!$C$9:$Z$9</c:f>
              <c:numCache>
                <c:formatCode>0.00</c:formatCode>
                <c:ptCount val="24"/>
                <c:pt idx="0">
                  <c:v>2</c:v>
                </c:pt>
                <c:pt idx="1">
                  <c:v>76</c:v>
                </c:pt>
                <c:pt idx="2">
                  <c:v>22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40</c:v>
                </c:pt>
                <c:pt idx="7">
                  <c:v>44</c:v>
                </c:pt>
                <c:pt idx="8">
                  <c:v>90</c:v>
                </c:pt>
                <c:pt idx="9">
                  <c:v>108</c:v>
                </c:pt>
                <c:pt idx="10">
                  <c:v>91</c:v>
                </c:pt>
                <c:pt idx="11">
                  <c:v>93</c:v>
                </c:pt>
                <c:pt idx="12">
                  <c:v>64</c:v>
                </c:pt>
                <c:pt idx="13">
                  <c:v>132</c:v>
                </c:pt>
                <c:pt idx="14">
                  <c:v>152</c:v>
                </c:pt>
                <c:pt idx="15">
                  <c:v>142</c:v>
                </c:pt>
                <c:pt idx="16">
                  <c:v>113</c:v>
                </c:pt>
                <c:pt idx="17">
                  <c:v>70</c:v>
                </c:pt>
                <c:pt idx="18">
                  <c:v>0</c:v>
                </c:pt>
                <c:pt idx="19">
                  <c:v>10</c:v>
                </c:pt>
                <c:pt idx="20">
                  <c:v>10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E-44CF-8745-32A73EE9118A}"/>
            </c:ext>
          </c:extLst>
        </c:ser>
        <c:ser>
          <c:idx val="2"/>
          <c:order val="2"/>
          <c:tx>
            <c:strRef>
              <c:f>'Summary-hours'!$B$10</c:f>
              <c:strCache>
                <c:ptCount val="1"/>
                <c:pt idx="0">
                  <c:v>Farah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'Summary-hours'!$C$10:$Z$10</c:f>
              <c:numCache>
                <c:formatCode>0.00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41</c:v>
                </c:pt>
                <c:pt idx="3">
                  <c:v>0</c:v>
                </c:pt>
                <c:pt idx="4">
                  <c:v>2</c:v>
                </c:pt>
                <c:pt idx="5">
                  <c:v>33</c:v>
                </c:pt>
                <c:pt idx="6">
                  <c:v>62.5</c:v>
                </c:pt>
                <c:pt idx="7">
                  <c:v>65</c:v>
                </c:pt>
                <c:pt idx="8">
                  <c:v>46.5</c:v>
                </c:pt>
                <c:pt idx="9">
                  <c:v>12</c:v>
                </c:pt>
                <c:pt idx="10">
                  <c:v>0</c:v>
                </c:pt>
                <c:pt idx="11">
                  <c:v>13</c:v>
                </c:pt>
                <c:pt idx="12">
                  <c:v>48</c:v>
                </c:pt>
                <c:pt idx="13">
                  <c:v>156</c:v>
                </c:pt>
                <c:pt idx="14">
                  <c:v>128</c:v>
                </c:pt>
                <c:pt idx="15">
                  <c:v>52</c:v>
                </c:pt>
                <c:pt idx="16">
                  <c:v>44</c:v>
                </c:pt>
                <c:pt idx="17">
                  <c:v>44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5E-44CF-8745-32A73EE9118A}"/>
            </c:ext>
          </c:extLst>
        </c:ser>
        <c:ser>
          <c:idx val="3"/>
          <c:order val="3"/>
          <c:tx>
            <c:strRef>
              <c:f>'Summary-hours'!$B$11</c:f>
              <c:strCache>
                <c:ptCount val="1"/>
                <c:pt idx="0">
                  <c:v>Fustar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'Summary-hours'!$C$11:$Z$11</c:f>
              <c:numCache>
                <c:formatCode>0.00</c:formatCode>
                <c:ptCount val="24"/>
                <c:pt idx="0">
                  <c:v>43</c:v>
                </c:pt>
                <c:pt idx="1">
                  <c:v>123</c:v>
                </c:pt>
                <c:pt idx="2">
                  <c:v>171</c:v>
                </c:pt>
                <c:pt idx="3">
                  <c:v>77</c:v>
                </c:pt>
                <c:pt idx="4">
                  <c:v>66</c:v>
                </c:pt>
                <c:pt idx="5">
                  <c:v>90</c:v>
                </c:pt>
                <c:pt idx="6">
                  <c:v>73</c:v>
                </c:pt>
                <c:pt idx="7">
                  <c:v>139</c:v>
                </c:pt>
                <c:pt idx="8">
                  <c:v>81</c:v>
                </c:pt>
                <c:pt idx="9">
                  <c:v>119</c:v>
                </c:pt>
                <c:pt idx="10">
                  <c:v>157</c:v>
                </c:pt>
                <c:pt idx="11">
                  <c:v>144</c:v>
                </c:pt>
                <c:pt idx="12">
                  <c:v>136</c:v>
                </c:pt>
                <c:pt idx="13">
                  <c:v>94</c:v>
                </c:pt>
                <c:pt idx="14">
                  <c:v>132</c:v>
                </c:pt>
                <c:pt idx="15">
                  <c:v>156</c:v>
                </c:pt>
                <c:pt idx="16">
                  <c:v>72</c:v>
                </c:pt>
                <c:pt idx="17">
                  <c:v>125</c:v>
                </c:pt>
                <c:pt idx="18">
                  <c:v>96</c:v>
                </c:pt>
                <c:pt idx="19">
                  <c:v>12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5E-44CF-8745-32A73EE9118A}"/>
            </c:ext>
          </c:extLst>
        </c:ser>
        <c:ser>
          <c:idx val="6"/>
          <c:order val="4"/>
          <c:tx>
            <c:strRef>
              <c:f>'Summary-hours'!$B$12</c:f>
              <c:strCache>
                <c:ptCount val="1"/>
                <c:pt idx="0">
                  <c:v>Uluski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'Summary-hours'!$C$12:$Z$12</c:f>
              <c:numCache>
                <c:formatCode>0.00</c:formatCode>
                <c:ptCount val="24"/>
                <c:pt idx="0">
                  <c:v>68</c:v>
                </c:pt>
                <c:pt idx="1">
                  <c:v>112</c:v>
                </c:pt>
                <c:pt idx="2">
                  <c:v>164</c:v>
                </c:pt>
                <c:pt idx="3">
                  <c:v>120</c:v>
                </c:pt>
                <c:pt idx="4">
                  <c:v>112</c:v>
                </c:pt>
                <c:pt idx="5">
                  <c:v>112</c:v>
                </c:pt>
                <c:pt idx="6">
                  <c:v>73</c:v>
                </c:pt>
                <c:pt idx="7">
                  <c:v>138</c:v>
                </c:pt>
                <c:pt idx="8">
                  <c:v>95</c:v>
                </c:pt>
                <c:pt idx="9">
                  <c:v>100</c:v>
                </c:pt>
                <c:pt idx="10">
                  <c:v>91</c:v>
                </c:pt>
                <c:pt idx="11">
                  <c:v>77</c:v>
                </c:pt>
                <c:pt idx="12">
                  <c:v>104</c:v>
                </c:pt>
                <c:pt idx="13">
                  <c:v>96</c:v>
                </c:pt>
                <c:pt idx="14">
                  <c:v>80</c:v>
                </c:pt>
                <c:pt idx="15">
                  <c:v>40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5E-44CF-8745-32A73EE9118A}"/>
            </c:ext>
          </c:extLst>
        </c:ser>
        <c:ser>
          <c:idx val="7"/>
          <c:order val="5"/>
          <c:tx>
            <c:strRef>
              <c:f>'Summary-hours'!$B$13</c:f>
              <c:strCache>
                <c:ptCount val="1"/>
                <c:pt idx="0">
                  <c:v>Wasley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'Summary-hours'!$C$13:$Z$13</c:f>
              <c:numCache>
                <c:formatCode>0.00</c:formatCode>
                <c:ptCount val="24"/>
                <c:pt idx="0">
                  <c:v>130</c:v>
                </c:pt>
                <c:pt idx="1">
                  <c:v>121</c:v>
                </c:pt>
                <c:pt idx="2">
                  <c:v>152</c:v>
                </c:pt>
                <c:pt idx="3">
                  <c:v>103</c:v>
                </c:pt>
                <c:pt idx="4">
                  <c:v>124</c:v>
                </c:pt>
                <c:pt idx="5">
                  <c:v>134</c:v>
                </c:pt>
                <c:pt idx="6">
                  <c:v>135</c:v>
                </c:pt>
                <c:pt idx="7">
                  <c:v>148</c:v>
                </c:pt>
                <c:pt idx="8">
                  <c:v>137</c:v>
                </c:pt>
                <c:pt idx="9">
                  <c:v>121</c:v>
                </c:pt>
                <c:pt idx="10">
                  <c:v>119</c:v>
                </c:pt>
                <c:pt idx="11">
                  <c:v>143</c:v>
                </c:pt>
                <c:pt idx="12">
                  <c:v>182</c:v>
                </c:pt>
                <c:pt idx="13">
                  <c:v>96</c:v>
                </c:pt>
                <c:pt idx="14">
                  <c:v>100</c:v>
                </c:pt>
                <c:pt idx="15">
                  <c:v>92</c:v>
                </c:pt>
                <c:pt idx="16">
                  <c:v>64</c:v>
                </c:pt>
                <c:pt idx="17">
                  <c:v>172</c:v>
                </c:pt>
                <c:pt idx="18">
                  <c:v>100</c:v>
                </c:pt>
                <c:pt idx="19">
                  <c:v>28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5E-44CF-8745-32A73EE9118A}"/>
            </c:ext>
          </c:extLst>
        </c:ser>
        <c:ser>
          <c:idx val="8"/>
          <c:order val="6"/>
          <c:tx>
            <c:strRef>
              <c:f>'Summary-hours'!$B$14</c:f>
              <c:strCache>
                <c:ptCount val="1"/>
                <c:pt idx="0">
                  <c:v>Spandan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'Summary-hours'!$C$14:$Z$14</c:f>
              <c:numCache>
                <c:formatCode>0.00</c:formatCode>
                <c:ptCount val="24"/>
                <c:pt idx="0">
                  <c:v>0</c:v>
                </c:pt>
                <c:pt idx="1">
                  <c:v>20</c:v>
                </c:pt>
                <c:pt idx="2">
                  <c:v>92</c:v>
                </c:pt>
                <c:pt idx="3">
                  <c:v>108</c:v>
                </c:pt>
                <c:pt idx="4">
                  <c:v>52</c:v>
                </c:pt>
                <c:pt idx="5">
                  <c:v>21</c:v>
                </c:pt>
                <c:pt idx="6">
                  <c:v>32</c:v>
                </c:pt>
                <c:pt idx="7">
                  <c:v>16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20</c:v>
                </c:pt>
                <c:pt idx="13">
                  <c:v>40</c:v>
                </c:pt>
                <c:pt idx="14">
                  <c:v>45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5E-44CF-8745-32A73EE9118A}"/>
            </c:ext>
          </c:extLst>
        </c:ser>
        <c:ser>
          <c:idx val="9"/>
          <c:order val="7"/>
          <c:tx>
            <c:strRef>
              <c:f>'Summary-hours'!$B$15</c:f>
              <c:strCache>
                <c:ptCount val="1"/>
                <c:pt idx="0">
                  <c:v>Ocando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'Summary-hours'!$C$15:$Z$15</c:f>
              <c:numCache>
                <c:formatCode>0.00</c:formatCode>
                <c:ptCount val="24"/>
                <c:pt idx="0">
                  <c:v>73</c:v>
                </c:pt>
                <c:pt idx="1">
                  <c:v>72</c:v>
                </c:pt>
                <c:pt idx="2">
                  <c:v>68</c:v>
                </c:pt>
                <c:pt idx="3">
                  <c:v>49.5</c:v>
                </c:pt>
                <c:pt idx="4">
                  <c:v>0</c:v>
                </c:pt>
                <c:pt idx="5">
                  <c:v>6</c:v>
                </c:pt>
                <c:pt idx="6">
                  <c:v>20</c:v>
                </c:pt>
                <c:pt idx="7">
                  <c:v>104</c:v>
                </c:pt>
                <c:pt idx="8">
                  <c:v>173</c:v>
                </c:pt>
                <c:pt idx="9">
                  <c:v>114.5</c:v>
                </c:pt>
                <c:pt idx="10">
                  <c:v>98.5</c:v>
                </c:pt>
                <c:pt idx="11">
                  <c:v>162</c:v>
                </c:pt>
                <c:pt idx="12">
                  <c:v>8</c:v>
                </c:pt>
                <c:pt idx="13">
                  <c:v>48</c:v>
                </c:pt>
                <c:pt idx="14">
                  <c:v>68</c:v>
                </c:pt>
                <c:pt idx="15">
                  <c:v>88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5E-44CF-8745-32A73EE9118A}"/>
            </c:ext>
          </c:extLst>
        </c:ser>
        <c:ser>
          <c:idx val="10"/>
          <c:order val="8"/>
          <c:tx>
            <c:strRef>
              <c:f>'Summary-hours'!$B$16</c:f>
              <c:strCache>
                <c:ptCount val="1"/>
                <c:pt idx="0">
                  <c:v>Paniagua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'Summary-hours'!$C$16:$Z$16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42</c:v>
                </c:pt>
                <c:pt idx="10">
                  <c:v>62.5</c:v>
                </c:pt>
                <c:pt idx="11">
                  <c:v>137</c:v>
                </c:pt>
                <c:pt idx="12">
                  <c:v>128</c:v>
                </c:pt>
                <c:pt idx="13">
                  <c:v>78</c:v>
                </c:pt>
                <c:pt idx="14">
                  <c:v>88</c:v>
                </c:pt>
                <c:pt idx="15">
                  <c:v>84</c:v>
                </c:pt>
                <c:pt idx="16">
                  <c:v>56</c:v>
                </c:pt>
                <c:pt idx="17">
                  <c:v>24</c:v>
                </c:pt>
                <c:pt idx="18">
                  <c:v>24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0C5E-44CF-8745-32A73EE9118A}"/>
            </c:ext>
          </c:extLst>
        </c:ser>
        <c:ser>
          <c:idx val="4"/>
          <c:order val="9"/>
          <c:tx>
            <c:strRef>
              <c:f>'Summary-hours'!$B$17</c:f>
              <c:strCache>
                <c:ptCount val="1"/>
                <c:pt idx="0">
                  <c:v>Deiro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'Summary-hours'!$C$5:$Z$7</c:f>
              <c:multiLvlStrCache>
                <c:ptCount val="24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Sept.</c:v>
                  </c:pt>
                  <c:pt idx="21">
                    <c:v>Oct.</c:v>
                  </c:pt>
                  <c:pt idx="22">
                    <c:v>Nov.</c:v>
                  </c:pt>
                  <c:pt idx="23">
                    <c:v>Dec.</c:v>
                  </c:pt>
                </c:lvl>
              </c:multiLvlStrCache>
            </c:multiLvlStrRef>
          </c:cat>
          <c:val>
            <c:numRef>
              <c:f>'Summary-hours'!$C$17:$Z$17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64</c:v>
                </c:pt>
                <c:pt idx="11">
                  <c:v>132</c:v>
                </c:pt>
                <c:pt idx="12">
                  <c:v>34</c:v>
                </c:pt>
                <c:pt idx="13">
                  <c:v>51</c:v>
                </c:pt>
                <c:pt idx="14">
                  <c:v>76</c:v>
                </c:pt>
                <c:pt idx="15">
                  <c:v>52</c:v>
                </c:pt>
                <c:pt idx="16">
                  <c:v>44</c:v>
                </c:pt>
                <c:pt idx="17">
                  <c:v>12</c:v>
                </c:pt>
                <c:pt idx="18">
                  <c:v>12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E-4E6B-9720-86C319A363CC}"/>
            </c:ext>
          </c:extLst>
        </c:ser>
        <c:ser>
          <c:idx val="5"/>
          <c:order val="13"/>
          <c:tx>
            <c:strRef>
              <c:f>'Summary-hours'!$B$18</c:f>
              <c:strCache>
                <c:ptCount val="1"/>
                <c:pt idx="0">
                  <c:v>Borlase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'Summary-hours'!$C$18:$Z$18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4A-4502-BD0B-C5B822BC8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5641824"/>
        <c:axId val="174749328"/>
        <c:extLst>
          <c:ext xmlns:c15="http://schemas.microsoft.com/office/drawing/2012/chart" uri="{02D57815-91ED-43cb-92C2-25804820EDAC}">
            <c15:filteredBarSeries>
              <c15:ser>
                <c:idx val="11"/>
                <c:order val="10"/>
                <c:tx>
                  <c:strRef>
                    <c:extLst>
                      <c:ext uri="{02D57815-91ED-43cb-92C2-25804820EDAC}">
                        <c15:formulaRef>
                          <c15:sqref>'Summary-hours'!$B$28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'Summary-hours'!$C$28:$Q$28</c15:sqref>
                        </c15:formulaRef>
                      </c:ext>
                    </c:extLst>
                    <c:numCache>
                      <c:formatCode>0.00</c:formatCode>
                      <c:ptCount val="15"/>
                      <c:pt idx="0">
                        <c:v>401.5</c:v>
                      </c:pt>
                      <c:pt idx="1">
                        <c:v>655</c:v>
                      </c:pt>
                      <c:pt idx="2">
                        <c:v>840.5</c:v>
                      </c:pt>
                      <c:pt idx="3">
                        <c:v>582</c:v>
                      </c:pt>
                      <c:pt idx="4">
                        <c:v>459.5</c:v>
                      </c:pt>
                      <c:pt idx="5">
                        <c:v>488</c:v>
                      </c:pt>
                      <c:pt idx="6">
                        <c:v>553</c:v>
                      </c:pt>
                      <c:pt idx="7">
                        <c:v>787.5</c:v>
                      </c:pt>
                      <c:pt idx="8">
                        <c:v>720</c:v>
                      </c:pt>
                      <c:pt idx="9">
                        <c:v>734.5</c:v>
                      </c:pt>
                      <c:pt idx="10">
                        <c:v>780</c:v>
                      </c:pt>
                      <c:pt idx="11">
                        <c:v>993.5</c:v>
                      </c:pt>
                      <c:pt idx="12">
                        <c:v>805</c:v>
                      </c:pt>
                      <c:pt idx="13">
                        <c:v>864</c:v>
                      </c:pt>
                      <c:pt idx="14">
                        <c:v>934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C5E-44CF-8745-32A73EE9118A}"/>
                  </c:ext>
                </c:extLst>
              </c15:ser>
            </c15:filteredBarSeries>
            <c15:filteredBarSeries>
              <c15:ser>
                <c:idx val="12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'Summary-hours'!$B$29</c15:sqref>
                        </c15:formulaRef>
                      </c:ext>
                    </c:extLst>
                    <c:strCache>
                      <c:ptCount val="1"/>
                      <c:pt idx="0">
                        <c:v>Hours/mo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'Summary-hours'!$C$5:$Z$7</c15:sqref>
                        </c15:formulaRef>
                      </c:ext>
                    </c:extLst>
                    <c:multiLvlStrCache>
                      <c:ptCount val="24"/>
                      <c:lvl/>
                      <c:lvl/>
                      <c:lvl>
                        <c:pt idx="0">
                          <c:v>Jan.</c:v>
                        </c:pt>
                        <c:pt idx="1">
                          <c:v>Feb.</c:v>
                        </c:pt>
                        <c:pt idx="2">
                          <c:v>Mar.</c:v>
                        </c:pt>
                        <c:pt idx="3">
                          <c:v>April</c:v>
                        </c:pt>
                        <c:pt idx="4">
                          <c:v>May</c:v>
                        </c:pt>
                        <c:pt idx="5">
                          <c:v>June</c:v>
                        </c:pt>
                        <c:pt idx="6">
                          <c:v>July</c:v>
                        </c:pt>
                        <c:pt idx="7">
                          <c:v>August</c:v>
                        </c:pt>
                        <c:pt idx="8">
                          <c:v>Sept.</c:v>
                        </c:pt>
                        <c:pt idx="9">
                          <c:v>Oct.</c:v>
                        </c:pt>
                        <c:pt idx="10">
                          <c:v>Nov.</c:v>
                        </c:pt>
                        <c:pt idx="11">
                          <c:v>Dec.</c:v>
                        </c:pt>
                        <c:pt idx="12">
                          <c:v>Jan.</c:v>
                        </c:pt>
                        <c:pt idx="13">
                          <c:v>Feb.</c:v>
                        </c:pt>
                        <c:pt idx="14">
                          <c:v>Mar.</c:v>
                        </c:pt>
                        <c:pt idx="15">
                          <c:v>April</c:v>
                        </c:pt>
                        <c:pt idx="16">
                          <c:v>May</c:v>
                        </c:pt>
                        <c:pt idx="17">
                          <c:v>June</c:v>
                        </c:pt>
                        <c:pt idx="18">
                          <c:v>July</c:v>
                        </c:pt>
                        <c:pt idx="19">
                          <c:v>August</c:v>
                        </c:pt>
                        <c:pt idx="20">
                          <c:v>Sept.</c:v>
                        </c:pt>
                        <c:pt idx="21">
                          <c:v>Oct.</c:v>
                        </c:pt>
                        <c:pt idx="22">
                          <c:v>Nov.</c:v>
                        </c:pt>
                        <c:pt idx="23">
                          <c:v>Dec.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'Summary-hours'!$C$29:$Q$29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168</c:v>
                      </c:pt>
                      <c:pt idx="1">
                        <c:v>160</c:v>
                      </c:pt>
                      <c:pt idx="2">
                        <c:v>184</c:v>
                      </c:pt>
                      <c:pt idx="3">
                        <c:v>176</c:v>
                      </c:pt>
                      <c:pt idx="4">
                        <c:v>168</c:v>
                      </c:pt>
                      <c:pt idx="5">
                        <c:v>176</c:v>
                      </c:pt>
                      <c:pt idx="6">
                        <c:v>176</c:v>
                      </c:pt>
                      <c:pt idx="7">
                        <c:v>176</c:v>
                      </c:pt>
                      <c:pt idx="8">
                        <c:v>176</c:v>
                      </c:pt>
                      <c:pt idx="9">
                        <c:v>168</c:v>
                      </c:pt>
                      <c:pt idx="10">
                        <c:v>176</c:v>
                      </c:pt>
                      <c:pt idx="11">
                        <c:v>136</c:v>
                      </c:pt>
                      <c:pt idx="12">
                        <c:v>160</c:v>
                      </c:pt>
                      <c:pt idx="13">
                        <c:v>152</c:v>
                      </c:pt>
                      <c:pt idx="14">
                        <c:v>184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C5E-44CF-8745-32A73EE9118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3"/>
          <c:order val="12"/>
          <c:tx>
            <c:strRef>
              <c:f>'Summary-hours'!$B$30</c:f>
              <c:strCache>
                <c:ptCount val="1"/>
                <c:pt idx="0">
                  <c:v>80% Loading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'Summary-hours'!$C$5:$Q$7</c:f>
              <c:multiLvlStrCache>
                <c:ptCount val="15"/>
                <c:lvl/>
                <c:lvl/>
                <c:lvl>
                  <c:pt idx="0">
                    <c:v>Jan.</c:v>
                  </c:pt>
                  <c:pt idx="1">
                    <c:v>Feb.</c:v>
                  </c:pt>
                  <c:pt idx="2">
                    <c:v>Mar.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Sept.</c:v>
                  </c:pt>
                  <c:pt idx="9">
                    <c:v>Oct.</c:v>
                  </c:pt>
                  <c:pt idx="10">
                    <c:v>Nov.</c:v>
                  </c:pt>
                  <c:pt idx="11">
                    <c:v>Dec.</c:v>
                  </c:pt>
                  <c:pt idx="12">
                    <c:v>Jan.</c:v>
                  </c:pt>
                  <c:pt idx="13">
                    <c:v>Feb.</c:v>
                  </c:pt>
                  <c:pt idx="14">
                    <c:v>Mar.</c:v>
                  </c:pt>
                </c:lvl>
              </c:multiLvlStrCache>
            </c:multiLvlStrRef>
          </c:cat>
          <c:val>
            <c:numRef>
              <c:f>'Summary-hours'!$C$30:$Z$30</c:f>
              <c:numCache>
                <c:formatCode>General</c:formatCode>
                <c:ptCount val="24"/>
                <c:pt idx="0">
                  <c:v>1142.4000000000001</c:v>
                </c:pt>
                <c:pt idx="1">
                  <c:v>1088</c:v>
                </c:pt>
                <c:pt idx="2">
                  <c:v>1251.2</c:v>
                </c:pt>
                <c:pt idx="3">
                  <c:v>1372.8000000000002</c:v>
                </c:pt>
                <c:pt idx="4">
                  <c:v>1142.4000000000001</c:v>
                </c:pt>
                <c:pt idx="5">
                  <c:v>1196.8000000000002</c:v>
                </c:pt>
                <c:pt idx="6">
                  <c:v>1196.8000000000002</c:v>
                </c:pt>
                <c:pt idx="7">
                  <c:v>1196.8000000000002</c:v>
                </c:pt>
                <c:pt idx="8">
                  <c:v>1196.8000000000002</c:v>
                </c:pt>
                <c:pt idx="9">
                  <c:v>1142.4000000000001</c:v>
                </c:pt>
                <c:pt idx="10">
                  <c:v>1196.8000000000002</c:v>
                </c:pt>
                <c:pt idx="11">
                  <c:v>924.80000000000007</c:v>
                </c:pt>
                <c:pt idx="12">
                  <c:v>1216</c:v>
                </c:pt>
                <c:pt idx="13">
                  <c:v>1155.2</c:v>
                </c:pt>
                <c:pt idx="14">
                  <c:v>1398.4</c:v>
                </c:pt>
                <c:pt idx="15">
                  <c:v>1276.8</c:v>
                </c:pt>
                <c:pt idx="16">
                  <c:v>1276.8</c:v>
                </c:pt>
                <c:pt idx="17">
                  <c:v>1276.8</c:v>
                </c:pt>
                <c:pt idx="18">
                  <c:v>1216</c:v>
                </c:pt>
                <c:pt idx="19">
                  <c:v>1398.4</c:v>
                </c:pt>
                <c:pt idx="20">
                  <c:v>1276.8</c:v>
                </c:pt>
                <c:pt idx="21">
                  <c:v>1216</c:v>
                </c:pt>
                <c:pt idx="22">
                  <c:v>1216</c:v>
                </c:pt>
                <c:pt idx="23">
                  <c:v>1033.6000000000001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C5E-44CF-8745-32A73EE91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41824"/>
        <c:axId val="174749328"/>
      </c:lineChart>
      <c:catAx>
        <c:axId val="40564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9328"/>
        <c:crosses val="autoZero"/>
        <c:auto val="1"/>
        <c:lblAlgn val="ctr"/>
        <c:lblOffset val="100"/>
        <c:noMultiLvlLbl val="0"/>
      </c:catAx>
      <c:valAx>
        <c:axId val="1747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4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Actual Jan.-Dec.</a:t>
            </a:r>
            <a:r>
              <a:rPr lang="en-US" sz="1400" baseline="0"/>
              <a:t> </a:t>
            </a:r>
            <a:r>
              <a:rPr lang="en-US" sz="1400"/>
              <a:t>2021 % Billability</a:t>
            </a:r>
            <a:r>
              <a:rPr lang="en-US" sz="1400" baseline="0"/>
              <a:t> Per Person</a:t>
            </a:r>
            <a:endParaRPr lang="en-US" sz="1400"/>
          </a:p>
        </c:rich>
      </c:tx>
      <c:layout>
        <c:manualLayout>
          <c:xMode val="edge"/>
          <c:yMode val="edge"/>
          <c:x val="0.21577404928806151"/>
          <c:y val="2.51172468810435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-1.3928296638809132E-17"/>
                  <c:y val="-3.62107948900825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0E6-48C4-BCEC-C2BEE6BB8C7A}"/>
                </c:ext>
              </c:extLst>
            </c:dLbl>
            <c:dLbl>
              <c:idx val="1"/>
              <c:layout>
                <c:manualLayout>
                  <c:x val="-2.7856593277618264E-17"/>
                  <c:y val="-4.13837655886657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E6-48C4-BCEC-C2BEE6BB8C7A}"/>
                </c:ext>
              </c:extLst>
            </c:dLbl>
            <c:dLbl>
              <c:idx val="3"/>
              <c:layout>
                <c:manualLayout>
                  <c:x val="-3.0389361904757349E-3"/>
                  <c:y val="-5.69026776844153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0E6-48C4-BCEC-C2BEE6BB8C7A}"/>
                </c:ext>
              </c:extLst>
            </c:dLbl>
            <c:dLbl>
              <c:idx val="4"/>
              <c:layout>
                <c:manualLayout>
                  <c:x val="6.0778723809514691E-2"/>
                  <c:y val="-2.58648534929160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E6-48C4-BCEC-C2BEE6BB8C7A}"/>
                </c:ext>
              </c:extLst>
            </c:dLbl>
            <c:dLbl>
              <c:idx val="5"/>
              <c:layout>
                <c:manualLayout>
                  <c:x val="6.1659038764139897E-2"/>
                  <c:y val="-9.6458094855781124E-3"/>
                </c:manualLayout>
              </c:layout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0949779605760682E-2"/>
                      <c:h val="3.239747256718841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30E6-48C4-BCEC-C2BEE6BB8C7A}"/>
                </c:ext>
              </c:extLst>
            </c:dLbl>
            <c:dLbl>
              <c:idx val="6"/>
              <c:layout>
                <c:manualLayout>
                  <c:x val="5.470085142856311E-2"/>
                  <c:y val="-5.17297069858321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0E6-48C4-BCEC-C2BEE6BB8C7A}"/>
                </c:ext>
              </c:extLst>
            </c:dLbl>
            <c:spPr>
              <a:solidFill>
                <a:srgbClr val="C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'2021-Charts'!$F$8:$F$18</c:f>
              <c:strCache>
                <c:ptCount val="11"/>
                <c:pt idx="0">
                  <c:v>Atanacio</c:v>
                </c:pt>
                <c:pt idx="1">
                  <c:v>Caceres</c:v>
                </c:pt>
                <c:pt idx="2">
                  <c:v>Farah</c:v>
                </c:pt>
                <c:pt idx="3">
                  <c:v>Fustar</c:v>
                </c:pt>
                <c:pt idx="4">
                  <c:v>Uluski</c:v>
                </c:pt>
                <c:pt idx="5">
                  <c:v>Wasley</c:v>
                </c:pt>
                <c:pt idx="6">
                  <c:v>Spandan</c:v>
                </c:pt>
                <c:pt idx="7">
                  <c:v>Ocando</c:v>
                </c:pt>
                <c:pt idx="8">
                  <c:v>Paniagua</c:v>
                </c:pt>
                <c:pt idx="9">
                  <c:v>Deiro</c:v>
                </c:pt>
                <c:pt idx="10">
                  <c:v>Borlase</c:v>
                </c:pt>
              </c:strCache>
            </c:strRef>
          </c:cat>
          <c:val>
            <c:numRef>
              <c:f>'2021-Charts'!$I$8:$I$18</c:f>
              <c:numCache>
                <c:formatCode>0.00%</c:formatCode>
                <c:ptCount val="11"/>
                <c:pt idx="0">
                  <c:v>0.68993506493506496</c:v>
                </c:pt>
                <c:pt idx="1">
                  <c:v>0.28235294117647058</c:v>
                </c:pt>
                <c:pt idx="2">
                  <c:v>0.14950980392156862</c:v>
                </c:pt>
                <c:pt idx="3">
                  <c:v>0.62892156862745097</c:v>
                </c:pt>
                <c:pt idx="4">
                  <c:v>0.61862745098039218</c:v>
                </c:pt>
                <c:pt idx="5">
                  <c:v>0.76813725490196083</c:v>
                </c:pt>
                <c:pt idx="6">
                  <c:v>0.17107843137254902</c:v>
                </c:pt>
                <c:pt idx="7">
                  <c:v>0.46102941176470591</c:v>
                </c:pt>
                <c:pt idx="8">
                  <c:v>0.11838235294117647</c:v>
                </c:pt>
                <c:pt idx="9">
                  <c:v>9.6078431372549025E-2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E6-48C4-BCEC-C2BEE6BB8C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48528152"/>
        <c:axId val="848521264"/>
        <c:axId val="0"/>
      </c:bar3DChart>
      <c:catAx>
        <c:axId val="84852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21264"/>
        <c:crosses val="autoZero"/>
        <c:auto val="1"/>
        <c:lblAlgn val="ctr"/>
        <c:lblOffset val="100"/>
        <c:noMultiLvlLbl val="0"/>
      </c:catAx>
      <c:valAx>
        <c:axId val="84852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28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Projected % Loading for 2021</a:t>
            </a:r>
          </a:p>
        </c:rich>
      </c:tx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'2021-Charts'!$G$7</c:f>
              <c:strCache>
                <c:ptCount val="1"/>
                <c:pt idx="0">
                  <c:v>Projected % Loading</c:v>
                </c:pt>
              </c:strCache>
            </c:strRef>
          </c:tx>
          <c:spPr>
            <a:solidFill>
              <a:srgbClr val="F78009"/>
            </a:solidFill>
            <a:ln>
              <a:solidFill>
                <a:srgbClr val="FFC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>
              <a:contourClr>
                <a:srgbClr val="FFC000"/>
              </a:contourClr>
            </a:sp3d>
          </c:spPr>
          <c:invertIfNegative val="0"/>
          <c:dLbls>
            <c:dLbl>
              <c:idx val="1"/>
              <c:layout>
                <c:manualLayout>
                  <c:x val="-1.2524461324890773E-2"/>
                  <c:y val="-3.81323709163287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2F2-4E96-8F8B-CCEA1E8099F7}"/>
                </c:ext>
              </c:extLst>
            </c:dLbl>
            <c:dLbl>
              <c:idx val="2"/>
              <c:layout>
                <c:manualLayout>
                  <c:x val="-3.8268745297799412E-17"/>
                  <c:y val="-4.5065529264752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F2-4E96-8F8B-CCEA1E8099F7}"/>
                </c:ext>
              </c:extLst>
            </c:dLbl>
            <c:dLbl>
              <c:idx val="3"/>
              <c:layout>
                <c:manualLayout>
                  <c:x val="-2.0874102208151325E-2"/>
                  <c:y val="-3.4665791742117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F2-4E96-8F8B-CCEA1E8099F7}"/>
                </c:ext>
              </c:extLst>
            </c:dLbl>
            <c:dLbl>
              <c:idx val="4"/>
              <c:layout>
                <c:manualLayout>
                  <c:x val="-1.4611871545705901E-2"/>
                  <c:y val="-2.77326333936937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F2-4E96-8F8B-CCEA1E8099F7}"/>
                </c:ext>
              </c:extLst>
            </c:dLbl>
            <c:dLbl>
              <c:idx val="5"/>
              <c:layout>
                <c:manualLayout>
                  <c:x val="-8.3496408832605916E-3"/>
                  <c:y val="-6.93315834842341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F2-4E96-8F8B-CCEA1E8099F7}"/>
                </c:ext>
              </c:extLst>
            </c:dLbl>
            <c:dLbl>
              <c:idx val="6"/>
              <c:layout>
                <c:manualLayout>
                  <c:x val="-1.4611871545705901E-2"/>
                  <c:y val="-1.0399874002130299E-2"/>
                </c:manualLayout>
              </c:layout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8769811906259179E-2"/>
                      <c:h val="8.31460379729628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2F2-4E96-8F8B-CCEA1E8099F7}"/>
                </c:ext>
              </c:extLst>
            </c:dLbl>
            <c:spPr>
              <a:solidFill>
                <a:srgbClr val="C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'2021-Charts'!$F$8:$F$18</c:f>
              <c:strCache>
                <c:ptCount val="11"/>
                <c:pt idx="0">
                  <c:v>Atanacio</c:v>
                </c:pt>
                <c:pt idx="1">
                  <c:v>Caceres</c:v>
                </c:pt>
                <c:pt idx="2">
                  <c:v>Farah</c:v>
                </c:pt>
                <c:pt idx="3">
                  <c:v>Fustar</c:v>
                </c:pt>
                <c:pt idx="4">
                  <c:v>Uluski</c:v>
                </c:pt>
                <c:pt idx="5">
                  <c:v>Wasley</c:v>
                </c:pt>
                <c:pt idx="6">
                  <c:v>Spandan</c:v>
                </c:pt>
                <c:pt idx="7">
                  <c:v>Ocando</c:v>
                </c:pt>
                <c:pt idx="8">
                  <c:v>Paniagua</c:v>
                </c:pt>
                <c:pt idx="9">
                  <c:v>Deiro</c:v>
                </c:pt>
                <c:pt idx="10">
                  <c:v>Borlase</c:v>
                </c:pt>
              </c:strCache>
            </c:strRef>
          </c:cat>
          <c:val>
            <c:numRef>
              <c:f>'2021-Charts'!$G$8:$G$18</c:f>
              <c:numCache>
                <c:formatCode>0.00%</c:formatCode>
                <c:ptCount val="11"/>
                <c:pt idx="0">
                  <c:v>0.61298076923076927</c:v>
                </c:pt>
                <c:pt idx="1">
                  <c:v>0.27692307692307694</c:v>
                </c:pt>
                <c:pt idx="2">
                  <c:v>0.14663461538461539</c:v>
                </c:pt>
                <c:pt idx="3">
                  <c:v>0.61682692307692311</c:v>
                </c:pt>
                <c:pt idx="4">
                  <c:v>0.60673076923076918</c:v>
                </c:pt>
                <c:pt idx="5">
                  <c:v>0.7533653846153846</c:v>
                </c:pt>
                <c:pt idx="6">
                  <c:v>0.16778846153846153</c:v>
                </c:pt>
                <c:pt idx="7">
                  <c:v>0.45216346153846154</c:v>
                </c:pt>
                <c:pt idx="8">
                  <c:v>0.11610576923076923</c:v>
                </c:pt>
                <c:pt idx="9">
                  <c:v>9.4230769230769229E-2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F2-4E96-8F8B-CCEA1E8099F7}"/>
            </c:ext>
          </c:extLst>
        </c:ser>
        <c:ser>
          <c:idx val="1"/>
          <c:order val="1"/>
          <c:tx>
            <c:strRef>
              <c:f>'2021-Charts'!$H$7</c:f>
              <c:strCache>
                <c:ptCount val="1"/>
                <c:pt idx="0">
                  <c:v>Desired  % Loading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cat>
            <c:strRef>
              <c:f>'2021-Charts'!$F$8:$F$18</c:f>
              <c:strCache>
                <c:ptCount val="11"/>
                <c:pt idx="0">
                  <c:v>Atanacio</c:v>
                </c:pt>
                <c:pt idx="1">
                  <c:v>Caceres</c:v>
                </c:pt>
                <c:pt idx="2">
                  <c:v>Farah</c:v>
                </c:pt>
                <c:pt idx="3">
                  <c:v>Fustar</c:v>
                </c:pt>
                <c:pt idx="4">
                  <c:v>Uluski</c:v>
                </c:pt>
                <c:pt idx="5">
                  <c:v>Wasley</c:v>
                </c:pt>
                <c:pt idx="6">
                  <c:v>Spandan</c:v>
                </c:pt>
                <c:pt idx="7">
                  <c:v>Ocando</c:v>
                </c:pt>
                <c:pt idx="8">
                  <c:v>Paniagua</c:v>
                </c:pt>
                <c:pt idx="9">
                  <c:v>Deiro</c:v>
                </c:pt>
                <c:pt idx="10">
                  <c:v>Borlase</c:v>
                </c:pt>
              </c:strCache>
            </c:strRef>
          </c:cat>
          <c:val>
            <c:numRef>
              <c:f>'2021-Charts'!$H$8:$H$18</c:f>
              <c:numCache>
                <c:formatCode>0.00%</c:formatCode>
                <c:ptCount val="11"/>
                <c:pt idx="0">
                  <c:v>0.8</c:v>
                </c:pt>
                <c:pt idx="1">
                  <c:v>0.8</c:v>
                </c:pt>
                <c:pt idx="2">
                  <c:v>0.33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0.5</c:v>
                </c:pt>
                <c:pt idx="7">
                  <c:v>0.8</c:v>
                </c:pt>
                <c:pt idx="8">
                  <c:v>0.21</c:v>
                </c:pt>
                <c:pt idx="9">
                  <c:v>0.125</c:v>
                </c:pt>
                <c:pt idx="10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F2-4E96-8F8B-CCEA1E8099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30223248"/>
        <c:axId val="830223576"/>
        <c:axId val="0"/>
      </c:bar3DChart>
      <c:catAx>
        <c:axId val="83022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23576"/>
        <c:crosses val="autoZero"/>
        <c:auto val="1"/>
        <c:lblAlgn val="ctr"/>
        <c:lblOffset val="100"/>
        <c:noMultiLvlLbl val="0"/>
      </c:catAx>
      <c:valAx>
        <c:axId val="830223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2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Actual Jan.-Dec.</a:t>
            </a:r>
            <a:r>
              <a:rPr lang="en-US" sz="1400" baseline="0"/>
              <a:t> </a:t>
            </a:r>
            <a:r>
              <a:rPr lang="en-US" sz="1400"/>
              <a:t>2022 % Billability</a:t>
            </a:r>
            <a:r>
              <a:rPr lang="en-US" sz="1400" baseline="0"/>
              <a:t> Per Person</a:t>
            </a:r>
            <a:endParaRPr lang="en-US" sz="1400"/>
          </a:p>
        </c:rich>
      </c:tx>
      <c:layout>
        <c:manualLayout>
          <c:xMode val="edge"/>
          <c:yMode val="edge"/>
          <c:x val="0.21577404928806151"/>
          <c:y val="2.51172468810435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-1.3928296638809132E-17"/>
                  <c:y val="-3.62107948900825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4B7-4C8D-8FB0-646ED2320A36}"/>
                </c:ext>
              </c:extLst>
            </c:dLbl>
            <c:dLbl>
              <c:idx val="1"/>
              <c:layout>
                <c:manualLayout>
                  <c:x val="-2.7856593277618264E-17"/>
                  <c:y val="-4.13837655886657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B7-4C8D-8FB0-646ED2320A36}"/>
                </c:ext>
              </c:extLst>
            </c:dLbl>
            <c:dLbl>
              <c:idx val="3"/>
              <c:layout>
                <c:manualLayout>
                  <c:x val="-3.0389361904757349E-3"/>
                  <c:y val="-5.69026776844153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4B7-4C8D-8FB0-646ED2320A36}"/>
                </c:ext>
              </c:extLst>
            </c:dLbl>
            <c:dLbl>
              <c:idx val="4"/>
              <c:layout>
                <c:manualLayout>
                  <c:x val="6.0778723809514691E-2"/>
                  <c:y val="-2.58648534929160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4B7-4C8D-8FB0-646ED2320A36}"/>
                </c:ext>
              </c:extLst>
            </c:dLbl>
            <c:dLbl>
              <c:idx val="5"/>
              <c:layout>
                <c:manualLayout>
                  <c:x val="6.1659038764139897E-2"/>
                  <c:y val="-9.6458094855781124E-3"/>
                </c:manualLayout>
              </c:layout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0949779605760682E-2"/>
                      <c:h val="3.239747256718841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34B7-4C8D-8FB0-646ED2320A36}"/>
                </c:ext>
              </c:extLst>
            </c:dLbl>
            <c:dLbl>
              <c:idx val="6"/>
              <c:layout>
                <c:manualLayout>
                  <c:x val="5.470085142856311E-2"/>
                  <c:y val="-5.17297069858321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4B7-4C8D-8FB0-646ED2320A36}"/>
                </c:ext>
              </c:extLst>
            </c:dLbl>
            <c:spPr>
              <a:solidFill>
                <a:srgbClr val="C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'2022-Charts'!$F$8:$F$18</c:f>
              <c:strCache>
                <c:ptCount val="11"/>
                <c:pt idx="0">
                  <c:v>Atanacio</c:v>
                </c:pt>
                <c:pt idx="1">
                  <c:v>Caceres</c:v>
                </c:pt>
                <c:pt idx="2">
                  <c:v>Farah</c:v>
                </c:pt>
                <c:pt idx="3">
                  <c:v>Fustar</c:v>
                </c:pt>
                <c:pt idx="4">
                  <c:v>Uluski</c:v>
                </c:pt>
                <c:pt idx="5">
                  <c:v>Wasley</c:v>
                </c:pt>
                <c:pt idx="6">
                  <c:v>Spandan</c:v>
                </c:pt>
                <c:pt idx="7">
                  <c:v>Ocando</c:v>
                </c:pt>
                <c:pt idx="8">
                  <c:v>Paniagua</c:v>
                </c:pt>
                <c:pt idx="9">
                  <c:v>Deiro</c:v>
                </c:pt>
                <c:pt idx="10">
                  <c:v>Borlase</c:v>
                </c:pt>
              </c:strCache>
            </c:strRef>
          </c:cat>
          <c:val>
            <c:numRef>
              <c:f>'2022-Charts'!$I$8:$I$18</c:f>
              <c:numCache>
                <c:formatCode>0.00%</c:formatCode>
                <c:ptCount val="11"/>
                <c:pt idx="0">
                  <c:v>0.40878378378378377</c:v>
                </c:pt>
                <c:pt idx="1">
                  <c:v>0.35213414634146339</c:v>
                </c:pt>
                <c:pt idx="2">
                  <c:v>0.23983739837398374</c:v>
                </c:pt>
                <c:pt idx="3">
                  <c:v>0.43445121951219512</c:v>
                </c:pt>
                <c:pt idx="4">
                  <c:v>0.16260162601626016</c:v>
                </c:pt>
                <c:pt idx="5">
                  <c:v>0.42378048780487804</c:v>
                </c:pt>
                <c:pt idx="6">
                  <c:v>5.3353658536585365E-2</c:v>
                </c:pt>
                <c:pt idx="7">
                  <c:v>0.1402439024390244</c:v>
                </c:pt>
                <c:pt idx="8">
                  <c:v>0.28556910569105692</c:v>
                </c:pt>
                <c:pt idx="9">
                  <c:v>0.15294715447154472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B7-4C8D-8FB0-646ED2320A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48528152"/>
        <c:axId val="848521264"/>
        <c:axId val="0"/>
      </c:bar3DChart>
      <c:catAx>
        <c:axId val="84852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21264"/>
        <c:crosses val="autoZero"/>
        <c:auto val="1"/>
        <c:lblAlgn val="ctr"/>
        <c:lblOffset val="100"/>
        <c:noMultiLvlLbl val="0"/>
      </c:catAx>
      <c:valAx>
        <c:axId val="84852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28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Projected % Loading for 2022</a:t>
            </a:r>
          </a:p>
        </c:rich>
      </c:tx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'2022-Charts'!$G$7</c:f>
              <c:strCache>
                <c:ptCount val="1"/>
                <c:pt idx="0">
                  <c:v>Projected % Loading</c:v>
                </c:pt>
              </c:strCache>
            </c:strRef>
          </c:tx>
          <c:spPr>
            <a:solidFill>
              <a:srgbClr val="F78009"/>
            </a:solidFill>
            <a:ln>
              <a:solidFill>
                <a:srgbClr val="FFC0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>
              <a:contourClr>
                <a:srgbClr val="FFC000"/>
              </a:contourClr>
            </a:sp3d>
          </c:spPr>
          <c:invertIfNegative val="0"/>
          <c:dLbls>
            <c:dLbl>
              <c:idx val="1"/>
              <c:layout>
                <c:manualLayout>
                  <c:x val="-1.2524461324890773E-2"/>
                  <c:y val="-3.81323709163287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9F3-4F5E-8A5D-23A0B80F2C5F}"/>
                </c:ext>
              </c:extLst>
            </c:dLbl>
            <c:dLbl>
              <c:idx val="2"/>
              <c:layout>
                <c:manualLayout>
                  <c:x val="-3.8268745297799412E-17"/>
                  <c:y val="-4.5065529264752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F3-4F5E-8A5D-23A0B80F2C5F}"/>
                </c:ext>
              </c:extLst>
            </c:dLbl>
            <c:dLbl>
              <c:idx val="3"/>
              <c:layout>
                <c:manualLayout>
                  <c:x val="-2.0874102208151325E-2"/>
                  <c:y val="-3.4665791742117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9F3-4F5E-8A5D-23A0B80F2C5F}"/>
                </c:ext>
              </c:extLst>
            </c:dLbl>
            <c:dLbl>
              <c:idx val="4"/>
              <c:layout>
                <c:manualLayout>
                  <c:x val="-1.4611871545705901E-2"/>
                  <c:y val="-2.77326333936937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9F3-4F5E-8A5D-23A0B80F2C5F}"/>
                </c:ext>
              </c:extLst>
            </c:dLbl>
            <c:dLbl>
              <c:idx val="5"/>
              <c:layout>
                <c:manualLayout>
                  <c:x val="-8.3496408832605916E-3"/>
                  <c:y val="-6.93315834842341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9F3-4F5E-8A5D-23A0B80F2C5F}"/>
                </c:ext>
              </c:extLst>
            </c:dLbl>
            <c:dLbl>
              <c:idx val="6"/>
              <c:layout>
                <c:manualLayout>
                  <c:x val="-1.4611871545705901E-2"/>
                  <c:y val="-1.0399874002130299E-2"/>
                </c:manualLayout>
              </c:layout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8769811906259179E-2"/>
                      <c:h val="8.31460379729628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9F3-4F5E-8A5D-23A0B80F2C5F}"/>
                </c:ext>
              </c:extLst>
            </c:dLbl>
            <c:spPr>
              <a:solidFill>
                <a:srgbClr val="C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'2022-Charts'!$F$8:$F$18</c:f>
              <c:strCache>
                <c:ptCount val="11"/>
                <c:pt idx="0">
                  <c:v>Atanacio</c:v>
                </c:pt>
                <c:pt idx="1">
                  <c:v>Caceres</c:v>
                </c:pt>
                <c:pt idx="2">
                  <c:v>Farah</c:v>
                </c:pt>
                <c:pt idx="3">
                  <c:v>Fustar</c:v>
                </c:pt>
                <c:pt idx="4">
                  <c:v>Uluski</c:v>
                </c:pt>
                <c:pt idx="5">
                  <c:v>Wasley</c:v>
                </c:pt>
                <c:pt idx="6">
                  <c:v>Spandan</c:v>
                </c:pt>
                <c:pt idx="7">
                  <c:v>Ocando</c:v>
                </c:pt>
                <c:pt idx="8">
                  <c:v>Paniagua</c:v>
                </c:pt>
                <c:pt idx="9">
                  <c:v>Deiro</c:v>
                </c:pt>
                <c:pt idx="10">
                  <c:v>Borlase</c:v>
                </c:pt>
              </c:strCache>
            </c:strRef>
          </c:cat>
          <c:val>
            <c:numRef>
              <c:f>'2022-Charts'!$G$8:$G$18</c:f>
              <c:numCache>
                <c:formatCode>0.00%</c:formatCode>
                <c:ptCount val="11"/>
                <c:pt idx="0">
                  <c:v>0.34903846153846152</c:v>
                </c:pt>
                <c:pt idx="1">
                  <c:v>0.33317307692307691</c:v>
                </c:pt>
                <c:pt idx="2">
                  <c:v>0.22692307692307692</c:v>
                </c:pt>
                <c:pt idx="3">
                  <c:v>0.41105769230769229</c:v>
                </c:pt>
                <c:pt idx="4">
                  <c:v>0.15384615384615385</c:v>
                </c:pt>
                <c:pt idx="5">
                  <c:v>0.40096153846153848</c:v>
                </c:pt>
                <c:pt idx="6">
                  <c:v>5.0480769230769232E-2</c:v>
                </c:pt>
                <c:pt idx="7">
                  <c:v>0.13269230769230769</c:v>
                </c:pt>
                <c:pt idx="8">
                  <c:v>0.27019230769230768</c:v>
                </c:pt>
                <c:pt idx="9">
                  <c:v>0.14471153846153847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F3-4F5E-8A5D-23A0B80F2C5F}"/>
            </c:ext>
          </c:extLst>
        </c:ser>
        <c:ser>
          <c:idx val="1"/>
          <c:order val="1"/>
          <c:tx>
            <c:strRef>
              <c:f>'2022-Charts'!$H$7</c:f>
              <c:strCache>
                <c:ptCount val="1"/>
                <c:pt idx="0">
                  <c:v>Desired  % Loading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cat>
            <c:strRef>
              <c:f>'2022-Charts'!$F$8:$F$18</c:f>
              <c:strCache>
                <c:ptCount val="11"/>
                <c:pt idx="0">
                  <c:v>Atanacio</c:v>
                </c:pt>
                <c:pt idx="1">
                  <c:v>Caceres</c:v>
                </c:pt>
                <c:pt idx="2">
                  <c:v>Farah</c:v>
                </c:pt>
                <c:pt idx="3">
                  <c:v>Fustar</c:v>
                </c:pt>
                <c:pt idx="4">
                  <c:v>Uluski</c:v>
                </c:pt>
                <c:pt idx="5">
                  <c:v>Wasley</c:v>
                </c:pt>
                <c:pt idx="6">
                  <c:v>Spandan</c:v>
                </c:pt>
                <c:pt idx="7">
                  <c:v>Ocando</c:v>
                </c:pt>
                <c:pt idx="8">
                  <c:v>Paniagua</c:v>
                </c:pt>
                <c:pt idx="9">
                  <c:v>Deiro</c:v>
                </c:pt>
                <c:pt idx="10">
                  <c:v>Borlase</c:v>
                </c:pt>
              </c:strCache>
            </c:strRef>
          </c:cat>
          <c:val>
            <c:numRef>
              <c:f>'2022-Charts'!$H$8:$H$18</c:f>
              <c:numCache>
                <c:formatCode>0.00%</c:formatCode>
                <c:ptCount val="11"/>
                <c:pt idx="0">
                  <c:v>0.8</c:v>
                </c:pt>
                <c:pt idx="1">
                  <c:v>0.8</c:v>
                </c:pt>
                <c:pt idx="2">
                  <c:v>0.33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0.5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F3-4F5E-8A5D-23A0B80F2C5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30223248"/>
        <c:axId val="830223576"/>
        <c:axId val="0"/>
      </c:bar3DChart>
      <c:catAx>
        <c:axId val="83022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23576"/>
        <c:crosses val="autoZero"/>
        <c:auto val="1"/>
        <c:lblAlgn val="ctr"/>
        <c:lblOffset val="100"/>
        <c:noMultiLvlLbl val="0"/>
      </c:catAx>
      <c:valAx>
        <c:axId val="830223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2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190500</xdr:colOff>
      <xdr:row>39</xdr:row>
      <xdr:rowOff>0</xdr:rowOff>
    </xdr:to>
    <xdr:graphicFrame macro="">
      <xdr:nvGraphicFramePr>
        <xdr:cNvPr id="33" name="Chart 12">
          <a:extLst>
            <a:ext uri="{FF2B5EF4-FFF2-40B4-BE49-F238E27FC236}">
              <a16:creationId xmlns:a16="http://schemas.microsoft.com/office/drawing/2014/main" id="{BC3F5AD1-8E7E-4766-AEE4-C26CB5243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601981</xdr:colOff>
      <xdr:row>102</xdr:row>
      <xdr:rowOff>1</xdr:rowOff>
    </xdr:from>
    <xdr:to>
      <xdr:col>13</xdr:col>
      <xdr:colOff>220981</xdr:colOff>
      <xdr:row>121</xdr:row>
      <xdr:rowOff>19051</xdr:rowOff>
    </xdr:to>
    <xdr:graphicFrame macro="">
      <xdr:nvGraphicFramePr>
        <xdr:cNvPr id="30" name="Chart 21">
          <a:extLst>
            <a:ext uri="{FF2B5EF4-FFF2-40B4-BE49-F238E27FC236}">
              <a16:creationId xmlns:a16="http://schemas.microsoft.com/office/drawing/2014/main" id="{0A47F491-385B-4476-8DBF-CEA8984C1A49}"/>
            </a:ext>
            <a:ext uri="{147F2762-F138-4A5C-976F-8EAC2B608ADB}">
              <a16:predDERef xmlns:a16="http://schemas.microsoft.com/office/drawing/2014/main" pred="{BC3F5AD1-8E7E-4766-AEE4-C26CB5243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590551</xdr:colOff>
      <xdr:row>81</xdr:row>
      <xdr:rowOff>180976</xdr:rowOff>
    </xdr:from>
    <xdr:to>
      <xdr:col>26</xdr:col>
      <xdr:colOff>476251</xdr:colOff>
      <xdr:row>100</xdr:row>
      <xdr:rowOff>9525</xdr:rowOff>
    </xdr:to>
    <xdr:graphicFrame macro="">
      <xdr:nvGraphicFramePr>
        <xdr:cNvPr id="35" name="Chart 25">
          <a:extLst>
            <a:ext uri="{FF2B5EF4-FFF2-40B4-BE49-F238E27FC236}">
              <a16:creationId xmlns:a16="http://schemas.microsoft.com/office/drawing/2014/main" id="{909ECF86-6972-4BFF-942C-C94248FE3B92}"/>
            </a:ext>
            <a:ext uri="{147F2762-F138-4A5C-976F-8EAC2B608ADB}">
              <a16:predDERef xmlns:a16="http://schemas.microsoft.com/office/drawing/2014/main" pred="{0A47F491-385B-4476-8DBF-CEA8984C1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102</xdr:row>
      <xdr:rowOff>7620</xdr:rowOff>
    </xdr:from>
    <xdr:to>
      <xdr:col>26</xdr:col>
      <xdr:colOff>485775</xdr:colOff>
      <xdr:row>121</xdr:row>
      <xdr:rowOff>36195</xdr:rowOff>
    </xdr:to>
    <xdr:graphicFrame macro="">
      <xdr:nvGraphicFramePr>
        <xdr:cNvPr id="31" name="Chart 26">
          <a:extLst>
            <a:ext uri="{FF2B5EF4-FFF2-40B4-BE49-F238E27FC236}">
              <a16:creationId xmlns:a16="http://schemas.microsoft.com/office/drawing/2014/main" id="{4A7307E1-E626-4B61-ABCB-1E6E6112590A}"/>
            </a:ext>
            <a:ext uri="{147F2762-F138-4A5C-976F-8EAC2B608ADB}">
              <a16:predDERef xmlns:a16="http://schemas.microsoft.com/office/drawing/2014/main" pred="{909ECF86-6972-4BFF-942C-C94248FE3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</xdr:colOff>
      <xdr:row>82</xdr:row>
      <xdr:rowOff>9526</xdr:rowOff>
    </xdr:from>
    <xdr:to>
      <xdr:col>13</xdr:col>
      <xdr:colOff>314325</xdr:colOff>
      <xdr:row>100</xdr:row>
      <xdr:rowOff>38100</xdr:rowOff>
    </xdr:to>
    <xdr:graphicFrame macro="">
      <xdr:nvGraphicFramePr>
        <xdr:cNvPr id="36" name="Chart 27">
          <a:extLst>
            <a:ext uri="{FF2B5EF4-FFF2-40B4-BE49-F238E27FC236}">
              <a16:creationId xmlns:a16="http://schemas.microsoft.com/office/drawing/2014/main" id="{B8D47D40-11E9-4914-97CC-2ABE809F310D}"/>
            </a:ext>
            <a:ext uri="{147F2762-F138-4A5C-976F-8EAC2B608ADB}">
              <a16:predDERef xmlns:a16="http://schemas.microsoft.com/office/drawing/2014/main" pred="{4A7307E1-E626-4B61-ABCB-1E6E61125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</xdr:colOff>
      <xdr:row>39</xdr:row>
      <xdr:rowOff>123827</xdr:rowOff>
    </xdr:from>
    <xdr:to>
      <xdr:col>13</xdr:col>
      <xdr:colOff>190500</xdr:colOff>
      <xdr:row>59</xdr:row>
      <xdr:rowOff>57151</xdr:rowOff>
    </xdr:to>
    <xdr:graphicFrame macro="">
      <xdr:nvGraphicFramePr>
        <xdr:cNvPr id="37" name="Chart 28">
          <a:extLst>
            <a:ext uri="{FF2B5EF4-FFF2-40B4-BE49-F238E27FC236}">
              <a16:creationId xmlns:a16="http://schemas.microsoft.com/office/drawing/2014/main" id="{91499B74-0D6D-47CB-B6D0-88A0DEBDD5CB}"/>
            </a:ext>
            <a:ext uri="{147F2762-F138-4A5C-976F-8EAC2B608ADB}">
              <a16:predDERef xmlns:a16="http://schemas.microsoft.com/office/drawing/2014/main" pred="{B8D47D40-11E9-4914-97CC-2ABE809F3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</xdr:colOff>
      <xdr:row>62</xdr:row>
      <xdr:rowOff>1</xdr:rowOff>
    </xdr:from>
    <xdr:to>
      <xdr:col>26</xdr:col>
      <xdr:colOff>371476</xdr:colOff>
      <xdr:row>80</xdr:row>
      <xdr:rowOff>180975</xdr:rowOff>
    </xdr:to>
    <xdr:graphicFrame macro="">
      <xdr:nvGraphicFramePr>
        <xdr:cNvPr id="20" name="Chart 31">
          <a:extLst>
            <a:ext uri="{FF2B5EF4-FFF2-40B4-BE49-F238E27FC236}">
              <a16:creationId xmlns:a16="http://schemas.microsoft.com/office/drawing/2014/main" id="{4601C961-8806-43F3-82C3-80A0279B5C67}"/>
            </a:ext>
            <a:ext uri="{147F2762-F138-4A5C-976F-8EAC2B608ADB}">
              <a16:predDERef xmlns:a16="http://schemas.microsoft.com/office/drawing/2014/main" pred="{91499B74-0D6D-47CB-B6D0-88A0DEBDD5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590550</xdr:colOff>
      <xdr:row>61</xdr:row>
      <xdr:rowOff>180976</xdr:rowOff>
    </xdr:from>
    <xdr:to>
      <xdr:col>13</xdr:col>
      <xdr:colOff>257175</xdr:colOff>
      <xdr:row>80</xdr:row>
      <xdr:rowOff>95250</xdr:rowOff>
    </xdr:to>
    <xdr:graphicFrame macro="">
      <xdr:nvGraphicFramePr>
        <xdr:cNvPr id="21" name="Chart 33">
          <a:extLst>
            <a:ext uri="{FF2B5EF4-FFF2-40B4-BE49-F238E27FC236}">
              <a16:creationId xmlns:a16="http://schemas.microsoft.com/office/drawing/2014/main" id="{1E946DF6-A238-406A-8C4E-31476D693781}"/>
            </a:ext>
            <a:ext uri="{147F2762-F138-4A5C-976F-8EAC2B608ADB}">
              <a16:predDERef xmlns:a16="http://schemas.microsoft.com/office/drawing/2014/main" pred="{4601C961-8806-43F3-82C3-80A0279B5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531495</xdr:colOff>
      <xdr:row>39</xdr:row>
      <xdr:rowOff>129540</xdr:rowOff>
    </xdr:from>
    <xdr:to>
      <xdr:col>26</xdr:col>
      <xdr:colOff>112394</xdr:colOff>
      <xdr:row>59</xdr:row>
      <xdr:rowOff>72389</xdr:rowOff>
    </xdr:to>
    <xdr:graphicFrame macro="">
      <xdr:nvGraphicFramePr>
        <xdr:cNvPr id="23" name="Chart 9">
          <a:extLst>
            <a:ext uri="{FF2B5EF4-FFF2-40B4-BE49-F238E27FC236}">
              <a16:creationId xmlns:a16="http://schemas.microsoft.com/office/drawing/2014/main" id="{80293A77-FA0E-488E-80FA-1EC098876F2B}"/>
            </a:ext>
            <a:ext uri="{147F2762-F138-4A5C-976F-8EAC2B608ADB}">
              <a16:predDERef xmlns:a16="http://schemas.microsoft.com/office/drawing/2014/main" pred="{1E946DF6-A238-406A-8C4E-31476D693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9525</xdr:colOff>
      <xdr:row>123</xdr:row>
      <xdr:rowOff>9525</xdr:rowOff>
    </xdr:from>
    <xdr:to>
      <xdr:col>13</xdr:col>
      <xdr:colOff>238125</xdr:colOff>
      <xdr:row>142</xdr:row>
      <xdr:rowOff>28575</xdr:rowOff>
    </xdr:to>
    <xdr:graphicFrame macro="">
      <xdr:nvGraphicFramePr>
        <xdr:cNvPr id="24" name="Chart 10">
          <a:extLst>
            <a:ext uri="{FF2B5EF4-FFF2-40B4-BE49-F238E27FC236}">
              <a16:creationId xmlns:a16="http://schemas.microsoft.com/office/drawing/2014/main" id="{91E09230-ECCD-4329-B4A9-25564CBCE364}"/>
            </a:ext>
            <a:ext uri="{147F2762-F138-4A5C-976F-8EAC2B608ADB}">
              <a16:predDERef xmlns:a16="http://schemas.microsoft.com/office/drawing/2014/main" pred="{80293A77-FA0E-488E-80FA-1EC098876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123</xdr:row>
      <xdr:rowOff>0</xdr:rowOff>
    </xdr:from>
    <xdr:to>
      <xdr:col>26</xdr:col>
      <xdr:colOff>466726</xdr:colOff>
      <xdr:row>142</xdr:row>
      <xdr:rowOff>0</xdr:rowOff>
    </xdr:to>
    <xdr:graphicFrame macro="">
      <xdr:nvGraphicFramePr>
        <xdr:cNvPr id="25" name="Chart 11">
          <a:extLst>
            <a:ext uri="{FF2B5EF4-FFF2-40B4-BE49-F238E27FC236}">
              <a16:creationId xmlns:a16="http://schemas.microsoft.com/office/drawing/2014/main" id="{597F74EB-2EFF-4E9F-B2BF-AC67043A1DD9}"/>
            </a:ext>
            <a:ext uri="{147F2762-F138-4A5C-976F-8EAC2B608ADB}">
              <a16:predDERef xmlns:a16="http://schemas.microsoft.com/office/drawing/2014/main" pred="{91E09230-ECCD-4329-B4A9-25564CBCE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581025</xdr:colOff>
      <xdr:row>144</xdr:row>
      <xdr:rowOff>0</xdr:rowOff>
    </xdr:from>
    <xdr:to>
      <xdr:col>13</xdr:col>
      <xdr:colOff>200025</xdr:colOff>
      <xdr:row>163</xdr:row>
      <xdr:rowOff>19050</xdr:rowOff>
    </xdr:to>
    <xdr:graphicFrame macro="">
      <xdr:nvGraphicFramePr>
        <xdr:cNvPr id="29" name="Chart 12">
          <a:extLst>
            <a:ext uri="{FF2B5EF4-FFF2-40B4-BE49-F238E27FC236}">
              <a16:creationId xmlns:a16="http://schemas.microsoft.com/office/drawing/2014/main" id="{72D92E18-0DDE-488C-93DE-F7050DFFCA77}"/>
            </a:ext>
            <a:ext uri="{147F2762-F138-4A5C-976F-8EAC2B608ADB}">
              <a16:predDERef xmlns:a16="http://schemas.microsoft.com/office/drawing/2014/main" pred="{597F74EB-2EFF-4E9F-B2BF-AC67043A1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215898</xdr:colOff>
      <xdr:row>3</xdr:row>
      <xdr:rowOff>66674</xdr:rowOff>
    </xdr:from>
    <xdr:to>
      <xdr:col>26</xdr:col>
      <xdr:colOff>471237</xdr:colOff>
      <xdr:row>38</xdr:row>
      <xdr:rowOff>140368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B8930019-470D-478D-AD30-879019EE51FD}"/>
            </a:ext>
            <a:ext uri="{147F2762-F138-4A5C-976F-8EAC2B608ADB}">
              <a16:predDERef xmlns:a16="http://schemas.microsoft.com/office/drawing/2014/main" pred="{C01DD3CB-0626-4D30-A372-8BCD9169C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12699</xdr:colOff>
      <xdr:row>25</xdr:row>
      <xdr:rowOff>19051</xdr:rowOff>
    </xdr:from>
    <xdr:to>
      <xdr:col>22</xdr:col>
      <xdr:colOff>133350</xdr:colOff>
      <xdr:row>49</xdr:row>
      <xdr:rowOff>145257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FCE1AEBD-D8F8-4830-BEAD-A4DE27300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576262</xdr:colOff>
      <xdr:row>25</xdr:row>
      <xdr:rowOff>8332</xdr:rowOff>
    </xdr:from>
    <xdr:to>
      <xdr:col>9</xdr:col>
      <xdr:colOff>28575</xdr:colOff>
      <xdr:row>49</xdr:row>
      <xdr:rowOff>180974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9C0D9629-664F-4637-838F-3B36CF76E05E}"/>
            </a:ext>
            <a:ext uri="{147F2762-F138-4A5C-976F-8EAC2B608ADB}">
              <a16:predDERef xmlns:a16="http://schemas.microsoft.com/office/drawing/2014/main" pred="{FCE1AEBD-D8F8-4830-BEAD-A4DE27300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12699</xdr:colOff>
      <xdr:row>25</xdr:row>
      <xdr:rowOff>19051</xdr:rowOff>
    </xdr:from>
    <xdr:to>
      <xdr:col>22</xdr:col>
      <xdr:colOff>133350</xdr:colOff>
      <xdr:row>49</xdr:row>
      <xdr:rowOff>145257</xdr:rowOff>
    </xdr:to>
    <xdr:graphicFrame macro="">
      <xdr:nvGraphicFramePr>
        <xdr:cNvPr id="17" name="Chart 3">
          <a:extLst>
            <a:ext uri="{FF2B5EF4-FFF2-40B4-BE49-F238E27FC236}">
              <a16:creationId xmlns:a16="http://schemas.microsoft.com/office/drawing/2014/main" id="{9090E12B-FB17-4E60-973E-5D796A9D6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576262</xdr:colOff>
      <xdr:row>25</xdr:row>
      <xdr:rowOff>8332</xdr:rowOff>
    </xdr:from>
    <xdr:to>
      <xdr:col>9</xdr:col>
      <xdr:colOff>28575</xdr:colOff>
      <xdr:row>49</xdr:row>
      <xdr:rowOff>180974</xdr:rowOff>
    </xdr:to>
    <xdr:graphicFrame macro="">
      <xdr:nvGraphicFramePr>
        <xdr:cNvPr id="15" name="Chart 2">
          <a:extLst>
            <a:ext uri="{FF2B5EF4-FFF2-40B4-BE49-F238E27FC236}">
              <a16:creationId xmlns:a16="http://schemas.microsoft.com/office/drawing/2014/main" id="{5B228CC7-9C42-4F78-AE69-DA9594A61BE0}"/>
            </a:ext>
            <a:ext uri="{147F2762-F138-4A5C-976F-8EAC2B608ADB}">
              <a16:predDERef xmlns:a16="http://schemas.microsoft.com/office/drawing/2014/main" pred="{9090E12B-FB17-4E60-973E-5D796A9D6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6DD7-C8F4-435F-87D5-7D8B709A6D20}">
  <dimension ref="B2:C31"/>
  <sheetViews>
    <sheetView workbookViewId="0">
      <selection activeCell="B27" sqref="B27"/>
    </sheetView>
  </sheetViews>
  <sheetFormatPr defaultRowHeight="15"/>
  <cols>
    <col min="2" max="2" width="19.5703125" bestFit="1" customWidth="1"/>
  </cols>
  <sheetData>
    <row r="2" spans="2:3">
      <c r="B2" s="60" t="s">
        <v>0</v>
      </c>
    </row>
    <row r="4" spans="2:3">
      <c r="B4" s="97" t="s">
        <v>1</v>
      </c>
      <c r="C4" s="98"/>
    </row>
    <row r="5" spans="2:3">
      <c r="B5" s="31" t="s">
        <v>2</v>
      </c>
      <c r="C5" s="98"/>
    </row>
    <row r="6" spans="2:3">
      <c r="B6" s="31" t="s">
        <v>3</v>
      </c>
      <c r="C6" s="98"/>
    </row>
    <row r="7" spans="2:3">
      <c r="B7" s="31" t="s">
        <v>4</v>
      </c>
      <c r="C7" s="98"/>
    </row>
    <row r="8" spans="2:3">
      <c r="B8" s="31" t="s">
        <v>5</v>
      </c>
      <c r="C8" s="98"/>
    </row>
    <row r="9" spans="2:3">
      <c r="B9" s="31" t="s">
        <v>6</v>
      </c>
      <c r="C9" s="98"/>
    </row>
    <row r="10" spans="2:3">
      <c r="B10" s="31" t="s">
        <v>7</v>
      </c>
      <c r="C10" s="98"/>
    </row>
    <row r="11" spans="2:3">
      <c r="B11" s="31" t="s">
        <v>8</v>
      </c>
      <c r="C11" s="98"/>
    </row>
    <row r="12" spans="2:3">
      <c r="B12" s="31" t="s">
        <v>9</v>
      </c>
      <c r="C12" s="98"/>
    </row>
    <row r="13" spans="2:3">
      <c r="B13" s="31" t="s">
        <v>10</v>
      </c>
      <c r="C13" s="98"/>
    </row>
    <row r="14" spans="2:3">
      <c r="B14" s="31" t="s">
        <v>11</v>
      </c>
      <c r="C14" s="98"/>
    </row>
    <row r="15" spans="2:3">
      <c r="B15" s="31" t="s">
        <v>12</v>
      </c>
      <c r="C15" s="98"/>
    </row>
    <row r="16" spans="2:3">
      <c r="B16" s="31" t="s">
        <v>13</v>
      </c>
      <c r="C16" s="98"/>
    </row>
    <row r="17" spans="2:3">
      <c r="B17" s="31" t="s">
        <v>14</v>
      </c>
      <c r="C17" s="98"/>
    </row>
    <row r="18" spans="2:3">
      <c r="B18" s="31" t="s">
        <v>15</v>
      </c>
      <c r="C18" s="98"/>
    </row>
    <row r="19" spans="2:3">
      <c r="B19" s="31" t="s">
        <v>16</v>
      </c>
      <c r="C19" s="98"/>
    </row>
    <row r="20" spans="2:3">
      <c r="B20" s="65" t="s">
        <v>17</v>
      </c>
      <c r="C20" s="98"/>
    </row>
    <row r="21" spans="2:3">
      <c r="B21" s="65" t="s">
        <v>18</v>
      </c>
      <c r="C21" s="98"/>
    </row>
    <row r="22" spans="2:3">
      <c r="B22" s="65" t="s">
        <v>19</v>
      </c>
      <c r="C22" s="98"/>
    </row>
    <row r="23" spans="2:3">
      <c r="B23" s="31" t="s">
        <v>20</v>
      </c>
      <c r="C23" s="98"/>
    </row>
    <row r="24" spans="2:3">
      <c r="B24" s="31" t="s">
        <v>21</v>
      </c>
    </row>
    <row r="25" spans="2:3">
      <c r="B25" s="31" t="s">
        <v>22</v>
      </c>
    </row>
    <row r="26" spans="2:3">
      <c r="B26" s="31" t="s">
        <v>23</v>
      </c>
    </row>
    <row r="27" spans="2:3">
      <c r="B27" s="31" t="s">
        <v>24</v>
      </c>
    </row>
    <row r="28" spans="2:3">
      <c r="B28" s="31" t="s">
        <v>25</v>
      </c>
    </row>
    <row r="29" spans="2:3">
      <c r="B29" s="31" t="s">
        <v>26</v>
      </c>
    </row>
    <row r="30" spans="2:3">
      <c r="B30" s="31" t="s">
        <v>27</v>
      </c>
    </row>
    <row r="31" spans="2:3">
      <c r="B31" s="31" t="s">
        <v>28</v>
      </c>
    </row>
  </sheetData>
  <hyperlinks>
    <hyperlink ref="B4" location="'AEP-EMS'!A1" display="AEP-EMS" xr:uid="{27DF79D2-74A4-4147-A60A-182F858DA6EB}"/>
    <hyperlink ref="B5" location="Avangrid!A1" display="Avangrid" xr:uid="{4FBEA874-7725-4F29-8F9D-8E90E6EEED12}"/>
    <hyperlink ref="B6" location="'BWP ECC'!A1" display="BWP ECC" xr:uid="{32B379E3-CB9B-4489-BF27-1BF145E26C7A}"/>
    <hyperlink ref="B7" location="'Con Edison'!A1" display="Con Edison" xr:uid="{B3248263-282D-4C5D-9E98-3A39C1D5DABF}"/>
    <hyperlink ref="B9" location="'NIPSCO-Elc'!A1" display="NIPSCO-Elc" xr:uid="{6562CF99-22E5-46CE-9EFF-7E2D32BF8F01}"/>
    <hyperlink ref="B10" location="'NV Energy'!A1" display="NV Energy" xr:uid="{69E70138-10B1-42AC-AE9A-2CAD26110DE8}"/>
    <hyperlink ref="B11" location="SDGE!A1" display="SDGE" xr:uid="{2FA82C5C-F108-45F5-B8F1-2B94A74A1BBB}"/>
    <hyperlink ref="B12" location="TVA!A1" display="TVA" xr:uid="{70A025A0-28BB-40E6-93FE-73444CCB443C}"/>
    <hyperlink ref="B13" location="'MX-MIM'!A1" display="MX-MIM" xr:uid="{EEA17097-B650-4F7D-BC63-169D733F313F}"/>
    <hyperlink ref="B14" location="TPC!A1" display="TPC" xr:uid="{8A03915E-8CA9-4CFE-A711-9793037A0CBE}"/>
    <hyperlink ref="B15" location="VN_NLDC!A1" display="VN_NLDC" xr:uid="{27AD72EA-B53D-427E-92B3-A93729F047C2}"/>
    <hyperlink ref="B19" location="Energisa!A1" display="Energisa" xr:uid="{5037289E-31B8-4413-8999-FF3829D9F150}"/>
    <hyperlink ref="B17" location="'Arizona Corp'!A1" display="Arizona Corp" xr:uid="{8028D582-B2DD-4EFD-8D16-547006C18E23}"/>
    <hyperlink ref="B16" location="'TH-MEA'!A1" display="TH-MEA" xr:uid="{0622E382-5321-40EC-AFDE-FB313B19AB08}"/>
    <hyperlink ref="B23" location="'PIP-SEC'!A1" display="PIP-SEC" xr:uid="{BC6386F2-E31E-403C-827E-8EA8A6A4CB5A}"/>
    <hyperlink ref="B25" location="'BWP Telecom'!A1" display="BWP Telecom" xr:uid="{5B909FA7-5B70-4E49-B0FC-7B5D2C7902D7}"/>
    <hyperlink ref="B21" location="'Consumers Energy'!A1" display="Consumers Energy" xr:uid="{7EB62E02-DC98-405B-B64D-B4628F78C8FB}"/>
    <hyperlink ref="B20" location="CPS_ADMS_BV!A1" display="CPS_ADMS_BV" xr:uid="{3F3A9FDB-0333-427B-B276-C082C48BFC16}"/>
    <hyperlink ref="B18" location="'TH-PEA-IMPL'!A1" display="TH-PEA-IMPL" xr:uid="{7B6E341C-A1E5-4D44-A2A8-80A55F5BC4DC}"/>
    <hyperlink ref="B8" location="'Canadian Solar Spain'!A2" display="Canadian Solar Spain" xr:uid="{008E39BD-25F0-46D0-9EED-E9C6DEBA5B3A}"/>
    <hyperlink ref="B22" location="'WB_EVN'!A1" display="WB_EVN" xr:uid="{C45770D2-7FB7-4DDC-A64B-D619AF971438}"/>
    <hyperlink ref="B24" location="'BHE'!A1" display="BHE" xr:uid="{500D1F4B-FCD9-4B01-810A-5D5E03D8EE92}"/>
    <hyperlink ref="B26" location="'Duquesne'!A1" display="Duquesne" xr:uid="{66454F7F-CB99-4360-B916-10490EBEBAF9}"/>
    <hyperlink ref="B27" location="'SEPA_NIST'!A1" display="SEPA_NIST" xr:uid="{3DF20CB1-EF8F-4A4A-A6CA-01BF5F220BB0}"/>
    <hyperlink ref="B28" location="'Future Client 2'!A1" display="Future Client 2" xr:uid="{141FA9A1-6410-45EF-9A7B-701A8DAA621A}"/>
    <hyperlink ref="B29" location="'Future Client 3'!A1" display="Future Client 3" xr:uid="{F44E401B-47D4-4CE5-9763-C97C26828D15}"/>
    <hyperlink ref="B30" location="'Future Client 4'!A1" display="Future Client 4" xr:uid="{E0725872-13A2-43B5-BE6A-76366F8C023E}"/>
    <hyperlink ref="B31" location="'Future Client 5'!A1" display="Future Client 5" xr:uid="{30335777-D2A6-4383-990C-D8418372607D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8C59-2675-4716-BFD0-964F48F44B2B}">
  <dimension ref="B6:C19"/>
  <sheetViews>
    <sheetView topLeftCell="A6" workbookViewId="0">
      <selection activeCell="D19" sqref="D19"/>
    </sheetView>
  </sheetViews>
  <sheetFormatPr defaultRowHeight="15"/>
  <cols>
    <col min="2" max="2" width="10.7109375" bestFit="1" customWidth="1"/>
    <col min="3" max="3" width="14.7109375" style="15" customWidth="1"/>
  </cols>
  <sheetData>
    <row r="6" spans="2:3" ht="30">
      <c r="B6" s="19" t="s">
        <v>29</v>
      </c>
      <c r="C6" s="20" t="s">
        <v>30</v>
      </c>
    </row>
    <row r="7" spans="2:3">
      <c r="B7" s="16"/>
      <c r="C7" s="17"/>
    </row>
    <row r="8" spans="2:3">
      <c r="B8" s="16" t="str">
        <f>'Summary-hours'!B8</f>
        <v>Atanacio</v>
      </c>
      <c r="C8" s="21" t="s">
        <v>31</v>
      </c>
    </row>
    <row r="9" spans="2:3">
      <c r="B9" s="16" t="s">
        <v>32</v>
      </c>
      <c r="C9" s="21" t="s">
        <v>31</v>
      </c>
    </row>
    <row r="10" spans="2:3">
      <c r="B10" s="16" t="str">
        <f>'Summary-hours'!B9</f>
        <v>Caceres</v>
      </c>
      <c r="C10" s="21" t="s">
        <v>31</v>
      </c>
    </row>
    <row r="11" spans="2:3">
      <c r="B11" s="16" t="s">
        <v>33</v>
      </c>
      <c r="C11" s="21" t="s">
        <v>31</v>
      </c>
    </row>
    <row r="12" spans="2:3">
      <c r="B12" s="16" t="str">
        <f>'Summary-hours'!B10</f>
        <v>Farah</v>
      </c>
      <c r="C12" s="21" t="s">
        <v>31</v>
      </c>
    </row>
    <row r="13" spans="2:3">
      <c r="B13" s="16" t="str">
        <f>'Summary-hours'!B11</f>
        <v>Fustar</v>
      </c>
      <c r="C13" s="21" t="s">
        <v>31</v>
      </c>
    </row>
    <row r="14" spans="2:3">
      <c r="B14" s="16" t="s">
        <v>34</v>
      </c>
      <c r="C14" s="21" t="s">
        <v>31</v>
      </c>
    </row>
    <row r="15" spans="2:3">
      <c r="B15" s="16" t="s">
        <v>35</v>
      </c>
      <c r="C15" s="21" t="s">
        <v>31</v>
      </c>
    </row>
    <row r="16" spans="2:3">
      <c r="B16" s="16" t="s">
        <v>36</v>
      </c>
      <c r="C16" s="21" t="s">
        <v>31</v>
      </c>
    </row>
    <row r="17" spans="2:3">
      <c r="B17" s="16" t="str">
        <f>'Summary-hours'!B12</f>
        <v>Uluski</v>
      </c>
      <c r="C17" s="21" t="s">
        <v>31</v>
      </c>
    </row>
    <row r="18" spans="2:3">
      <c r="B18" s="16" t="str">
        <f>'Summary-hours'!B13</f>
        <v>Wasley</v>
      </c>
      <c r="C18" s="21" t="s">
        <v>31</v>
      </c>
    </row>
    <row r="19" spans="2:3">
      <c r="B19" s="18" t="s">
        <v>37</v>
      </c>
      <c r="C19" s="22" t="s">
        <v>31</v>
      </c>
    </row>
  </sheetData>
  <conditionalFormatting sqref="C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priority="22" operator="containsText" text="Y">
      <formula>NOT(ISERROR(SEARCH("Y",C8)))</formula>
    </cfRule>
  </conditionalFormatting>
  <conditionalFormatting sqref="C8">
    <cfRule type="cellIs" dxfId="17" priority="170" operator="equal">
      <formula>"Y"</formula>
    </cfRule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 C19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priority="2" operator="containsText" text="Y">
      <formula>NOT(ISERROR(SEARCH("Y",C9)))</formula>
    </cfRule>
  </conditionalFormatting>
  <conditionalFormatting sqref="C9:C18">
    <cfRule type="cellIs" dxfId="16" priority="3" operator="equal">
      <formula>"Y"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72AC-462A-4940-B313-9E7ECAD00812}">
  <dimension ref="A2:AB64"/>
  <sheetViews>
    <sheetView showZeros="0" topLeftCell="A4" zoomScale="90" zoomScaleNormal="90" workbookViewId="0">
      <selection activeCell="C8" sqref="C8"/>
    </sheetView>
  </sheetViews>
  <sheetFormatPr defaultRowHeight="15"/>
  <cols>
    <col min="2" max="2" width="11.7109375" customWidth="1"/>
    <col min="15" max="26" width="9.28515625" customWidth="1"/>
  </cols>
  <sheetData>
    <row r="2" spans="1:28" ht="26.45" customHeight="1">
      <c r="B2" s="215" t="s">
        <v>38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8" ht="45" customHeight="1" thickBo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R3" s="49"/>
    </row>
    <row r="4" spans="1:28" ht="21.75" thickBot="1">
      <c r="A4" s="2" t="s">
        <v>39</v>
      </c>
      <c r="B4" s="154" t="s">
        <v>29</v>
      </c>
      <c r="C4" s="209">
        <v>2021</v>
      </c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1"/>
      <c r="O4" s="216">
        <v>2022</v>
      </c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7"/>
    </row>
    <row r="5" spans="1:28" ht="15.75" thickBot="1">
      <c r="A5" t="s">
        <v>39</v>
      </c>
      <c r="B5" s="77"/>
      <c r="C5" s="170" t="s">
        <v>40</v>
      </c>
      <c r="D5" s="146" t="s">
        <v>41</v>
      </c>
      <c r="E5" s="146" t="s">
        <v>42</v>
      </c>
      <c r="F5" s="146" t="s">
        <v>43</v>
      </c>
      <c r="G5" s="146" t="s">
        <v>44</v>
      </c>
      <c r="H5" s="146" t="s">
        <v>45</v>
      </c>
      <c r="I5" s="146" t="s">
        <v>46</v>
      </c>
      <c r="J5" s="146" t="s">
        <v>47</v>
      </c>
      <c r="K5" s="146" t="s">
        <v>48</v>
      </c>
      <c r="L5" s="146" t="s">
        <v>49</v>
      </c>
      <c r="M5" s="146" t="s">
        <v>50</v>
      </c>
      <c r="N5" s="172" t="s">
        <v>51</v>
      </c>
      <c r="O5" s="173" t="s">
        <v>40</v>
      </c>
      <c r="P5" s="146" t="s">
        <v>41</v>
      </c>
      <c r="Q5" s="146" t="s">
        <v>42</v>
      </c>
      <c r="R5" s="146" t="s">
        <v>43</v>
      </c>
      <c r="S5" s="146" t="s">
        <v>44</v>
      </c>
      <c r="T5" s="146" t="s">
        <v>45</v>
      </c>
      <c r="U5" s="146" t="s">
        <v>46</v>
      </c>
      <c r="V5" s="146" t="s">
        <v>47</v>
      </c>
      <c r="W5" s="146" t="s">
        <v>48</v>
      </c>
      <c r="X5" s="146" t="s">
        <v>49</v>
      </c>
      <c r="Y5" s="146" t="s">
        <v>50</v>
      </c>
      <c r="Z5" s="172" t="s">
        <v>51</v>
      </c>
      <c r="AA5" s="139"/>
    </row>
    <row r="6" spans="1:28">
      <c r="B6" s="141"/>
      <c r="C6" s="76"/>
      <c r="L6" s="140"/>
      <c r="N6" s="75"/>
      <c r="O6" s="141"/>
      <c r="P6" s="10"/>
      <c r="Q6" s="10"/>
      <c r="R6" s="10"/>
      <c r="S6" s="10"/>
      <c r="T6" s="10"/>
      <c r="U6" s="132"/>
      <c r="V6" s="132"/>
      <c r="W6" s="132"/>
      <c r="X6" s="132"/>
      <c r="Y6" s="132"/>
      <c r="Z6" s="149"/>
    </row>
    <row r="7" spans="1:28">
      <c r="B7" s="155"/>
      <c r="C7" s="106"/>
      <c r="D7" s="57"/>
      <c r="E7" s="57"/>
      <c r="F7" s="57"/>
      <c r="G7" s="57"/>
      <c r="H7" s="57"/>
      <c r="I7" s="57"/>
      <c r="J7" s="57"/>
      <c r="K7" s="57"/>
      <c r="L7" s="57"/>
      <c r="M7" s="57"/>
      <c r="N7" s="107"/>
      <c r="O7" s="110"/>
      <c r="P7" s="58"/>
      <c r="Q7" s="58"/>
      <c r="R7" s="58"/>
      <c r="S7" s="58"/>
      <c r="T7" s="145"/>
      <c r="U7" s="118"/>
      <c r="V7" s="118"/>
      <c r="W7" s="118"/>
      <c r="X7" s="118"/>
      <c r="Y7" s="118"/>
      <c r="Z7" s="123"/>
    </row>
    <row r="8" spans="1:28">
      <c r="B8" s="78" t="s">
        <v>52</v>
      </c>
      <c r="C8" s="108">
        <f>SUM('AEP-EMS'!C8,'TH-MEA'!C8, Avangrid!C8,'BWP ECC'!C8,'Con Edison'!C8,'Arizona Corp'!C8,'NIPSCO-Elc'!C8,SDGE!C8,TVA!C8,'MX-MIM'!C8,'Consumers Energy'!C8,TPC!C8,WB_EVN!C8,'NV Energy'!C8,VN_NLDC!C8,Energisa!C8,'TH-PEA-IMPL'!C8,CPS_ADMS_BV!C8,'Canadian Solar Spain'!C8,'PIP-SEC'!C8,BHE!C8,'BWP Telecom'!C8,Duquesne!C8,SEPA_NIST!C8,'Future Client 2'!C8,'Future Client 3'!C8,'Future Client 4'!C8,'Future Client 5'!C8)</f>
        <v>75.5</v>
      </c>
      <c r="D8" s="63">
        <f>SUM('AEP-EMS'!D8,'TH-MEA'!D8, Avangrid!D8,'BWP ECC'!D8,'Con Edison'!D8,'Arizona Corp'!D8,'NIPSCO-Elc'!D8,SDGE!D8,TVA!D8,'MX-MIM'!D8,'Consumers Energy'!D8,TPC!D8,WB_EVN!D8,'NV Energy'!D8,VN_NLDC!D8,Energisa!D8,'TH-PEA-IMPL'!D8,CPS_ADMS_BV!D8,'Canadian Solar Spain'!D8,'PIP-SEC'!D8,BHE!D8,'BWP Telecom'!D8,Duquesne!D8,SEPA_NIST!D8,'Future Client 2'!D8,'Future Client 3'!D8,'Future Client 4'!D8,'Future Client 5'!D8)</f>
        <v>111</v>
      </c>
      <c r="E8" s="63">
        <f>SUM('AEP-EMS'!E8,'TH-MEA'!E8, Avangrid!E8,'BWP ECC'!E8,'Con Edison'!E8,'Arizona Corp'!E8,'NIPSCO-Elc'!E8,SDGE!E8,TVA!E8,'MX-MIM'!E8,'Consumers Energy'!E8,TPC!E8,WB_EVN!E8,'NV Energy'!E8,VN_NLDC!E8,Energisa!E8,'TH-PEA-IMPL'!E8,CPS_ADMS_BV!E8,'Canadian Solar Spain'!E8,'PIP-SEC'!E8,BHE!E8,'BWP Telecom'!E8,Duquesne!E8,SEPA_NIST!E8,'Future Client 2'!E8,'Future Client 3'!E8,'Future Client 4'!E8,'Future Client 5'!E8)</f>
        <v>130.5</v>
      </c>
      <c r="F8" s="63">
        <f>SUM('AEP-EMS'!F8,'TH-MEA'!F8, Avangrid!F8,'BWP ECC'!F8,'Con Edison'!F8,'Arizona Corp'!F8,'NIPSCO-Elc'!F8,SDGE!F8,TVA!F8,'MX-MIM'!F8,'Consumers Energy'!F8,TPC!F8,WB_EVN!F8,'NV Energy'!F8,VN_NLDC!F8,Energisa!F8,'TH-PEA-IMPL'!F8,CPS_ADMS_BV!F8,'Canadian Solar Spain'!F8,'PIP-SEC'!F8,BHE!F8,'BWP Telecom'!F8,Duquesne!F8,SEPA_NIST!F8,'Future Client 2'!F8,'Future Client 3'!F8,'Future Client 4'!F8,'Future Client 5'!F8)</f>
        <v>122.5</v>
      </c>
      <c r="G8" s="63">
        <f>SUM('AEP-EMS'!G8,'TH-MEA'!G8, Avangrid!G8,'BWP ECC'!G8,'Con Edison'!G8,'Arizona Corp'!G8,'NIPSCO-Elc'!G8,SDGE!G8,TVA!G8,'MX-MIM'!G8,'Consumers Energy'!G8,TPC!G8,WB_EVN!G8,'NV Energy'!G8,VN_NLDC!G8,Energisa!G8,'TH-PEA-IMPL'!G8,CPS_ADMS_BV!G8,'Canadian Solar Spain'!G8,'PIP-SEC'!G8,BHE!G8,'BWP Telecom'!G8,Duquesne!G8,SEPA_NIST!G8,'Future Client 2'!G8,'Future Client 3'!G8,'Future Client 4'!G8,'Future Client 5'!G8)</f>
        <v>99.5</v>
      </c>
      <c r="H8" s="63">
        <f>SUM('AEP-EMS'!H8,'TH-MEA'!H8, Avangrid!H8,'BWP ECC'!H8,'Con Edison'!H8,'Arizona Corp'!H8,'NIPSCO-Elc'!H8,SDGE!H8,TVA!H8,'MX-MIM'!H8,'Consumers Energy'!H8,TPC!H8,WB_EVN!H8,'NV Energy'!H8,VN_NLDC!H8,Energisa!H8,'TH-PEA-IMPL'!H8,CPS_ADMS_BV!H8,'Canadian Solar Spain'!H8,'PIP-SEC'!H8,BHE!H8,'BWP Telecom'!H8,Duquesne!H8,SEPA_NIST!H8,'Future Client 2'!H8,'Future Client 3'!H8,'Future Client 4'!H8,'Future Client 5'!H8)</f>
        <v>88</v>
      </c>
      <c r="I8" s="63">
        <f>SUM('AEP-EMS'!I8,'TH-MEA'!I8, Avangrid!I8,'BWP ECC'!I8,'Con Edison'!I8,'Arizona Corp'!I8,'NIPSCO-Elc'!I8,SDGE!I8,TVA!I8,'MX-MIM'!I8,'Consumers Energy'!I8,TPC!I8,WB_EVN!I8,'NV Energy'!I8,VN_NLDC!I8,Energisa!I8,'TH-PEA-IMPL'!I8,CPS_ADMS_BV!I8,'Canadian Solar Spain'!I8,'PIP-SEC'!I8,BHE!I8,'BWP Telecom'!I8,Duquesne!I8,SEPA_NIST!I8,'Future Client 2'!I8,'Future Client 3'!I8,'Future Client 4'!I8,'Future Client 5'!I8)</f>
        <v>117.5</v>
      </c>
      <c r="J8" s="63">
        <f>SUM('AEP-EMS'!J8,'TH-MEA'!J8, Avangrid!J8,'BWP ECC'!J8,'Con Edison'!J8,'Arizona Corp'!J8,'NIPSCO-Elc'!J8,SDGE!J8,TVA!J8,'MX-MIM'!J8,'Consumers Energy'!J8,TPC!J8,WB_EVN!J8,'NV Energy'!J8,VN_NLDC!J8,Energisa!J8,'TH-PEA-IMPL'!J8,CPS_ADMS_BV!J8,'Canadian Solar Spain'!J8,'PIP-SEC'!J8,BHE!J8,'BWP Telecom'!J8,Duquesne!J8,SEPA_NIST!J8,'Future Client 2'!J8,'Future Client 3'!J8,'Future Client 4'!J8,'Future Client 5'!J8)</f>
        <v>133.5</v>
      </c>
      <c r="K8" s="63">
        <f>SUM('AEP-EMS'!K8,'TH-MEA'!K8, Avangrid!K8,'BWP ECC'!K8,'Con Edison'!K8,'Arizona Corp'!K8,'NIPSCO-Elc'!K8,SDGE!K8,TVA!K8,'MX-MIM'!K8,'Consumers Energy'!K8,TPC!K8,WB_EVN!K8,'NV Energy'!K8,VN_NLDC!K8,Energisa!K8,'TH-PEA-IMPL'!K8,CPS_ADMS_BV!K8,'Canadian Solar Spain'!K8,'PIP-SEC'!K8,BHE!K8,'BWP Telecom'!K8,Duquesne!K8,SEPA_NIST!K8,'Future Client 2'!K8,'Future Client 3'!K8,'Future Client 4'!K8,'Future Client 5'!K8)</f>
        <v>93.5</v>
      </c>
      <c r="L8" s="63">
        <f>SUM('AEP-EMS'!L8,'TH-MEA'!L8, Avangrid!L8,'BWP ECC'!L8,'Con Edison'!L8,'Arizona Corp'!L8,'NIPSCO-Elc'!L8,SDGE!L8,TVA!L8,'MX-MIM'!L8,'Consumers Energy'!L8,TPC!L8,WB_EVN!L8,'NV Energy'!L8,VN_NLDC!L8,Energisa!L8,'TH-PEA-IMPL'!L8,CPS_ADMS_BV!L8,'Canadian Solar Spain'!L8,'PIP-SEC'!L8,BHE!L8,'BWP Telecom'!L8,Duquesne!L8,SEPA_NIST!L8,'Future Client 2'!L8,'Future Client 3'!L8,'Future Client 4'!L8,'Future Client 5'!L8)</f>
        <v>118</v>
      </c>
      <c r="M8" s="63">
        <f>SUM('AEP-EMS'!M8,'TH-MEA'!M8, Avangrid!M8,'BWP ECC'!M8,'Con Edison'!M8,'Arizona Corp'!M8,'NIPSCO-Elc'!M8,SDGE!M8,TVA!M8,'MX-MIM'!M8,'Consumers Energy'!M8,TPC!M8,WB_EVN!M8,'NV Energy'!M8,VN_NLDC!M8,Energisa!M8,'TH-PEA-IMPL'!M8,CPS_ADMS_BV!M8,'Canadian Solar Spain'!M8,'PIP-SEC'!M8,BHE!M8,'BWP Telecom'!M8,Duquesne!M8,SEPA_NIST!M8,'Future Client 2'!M8,'Future Client 3'!M8,'Future Client 4'!M8,'Future Client 5'!M8)</f>
        <v>97</v>
      </c>
      <c r="N8" s="109">
        <f>SUM('AEP-EMS'!N8,'TH-MEA'!N8, Avangrid!N8,'BWP ECC'!N8,'Con Edison'!N8,'Arizona Corp'!N8,'NIPSCO-Elc'!N8,SDGE!N8,TVA!N8,'MX-MIM'!N8,'Consumers Energy'!N8,TPC!N8,WB_EVN!N8,'NV Energy'!N8,VN_NLDC!N8,Energisa!N8,'TH-PEA-IMPL'!N8,CPS_ADMS_BV!N8,'Canadian Solar Spain'!N8,'PIP-SEC'!N8,BHE!N8,'BWP Telecom'!N8,Duquesne!N8,SEPA_NIST!N8,'Future Client 2'!N8,'Future Client 3'!N8,'Future Client 4'!N8,'Future Client 5'!N8)</f>
        <v>88.5</v>
      </c>
      <c r="O8" s="110">
        <f>SUM('AEP-EMS'!O8,'TH-MEA'!O8, Avangrid!O8,'BWP ECC'!O8,'Con Edison'!O8,'Arizona Corp'!O8,'NIPSCO-Elc'!O8,SDGE!O8,TVA!O8,'MX-MIM'!O8,'Consumers Energy'!O8,TPC!O8,WB_EVN!O8,'NV Energy'!O8,VN_NLDC!O8,Energisa!O8,'TH-PEA-IMPL'!O8,CPS_ADMS_BV!O8,'Canadian Solar Spain'!O8,'PIP-SEC'!O8,BHE!O8,'BWP Telecom'!O8,Duquesne!O8,SEPA_NIST!O8,'Future Client 2'!O8,'Future Client 3'!O8,'Future Client 4'!O8,'Future Client 5'!O8)</f>
        <v>81</v>
      </c>
      <c r="P8" s="58">
        <f>SUM('AEP-EMS'!P8,'TH-MEA'!P8, Avangrid!P8,'BWP ECC'!P8,'Con Edison'!P8,'Arizona Corp'!P8,'NIPSCO-Elc'!P8,SDGE!P8,TVA!P8,'MX-MIM'!P8,'Consumers Energy'!P8,TPC!P8,WB_EVN!P8,'NV Energy'!P8,VN_NLDC!P8,Energisa!P8,'TH-PEA-IMPL'!P8,CPS_ADMS_BV!P8,'Canadian Solar Spain'!P8,'PIP-SEC'!P8,BHE!P8,'BWP Telecom'!P8,Duquesne!P8,SEPA_NIST!P8,'Future Client 2'!P8,'Future Client 3'!P8,'Future Client 4'!P8,'Future Client 5'!P8)</f>
        <v>73</v>
      </c>
      <c r="Q8" s="58">
        <f>SUM('AEP-EMS'!Q8,'TH-MEA'!Q8, Avangrid!Q8,'BWP ECC'!Q8,'Con Edison'!Q8,'Arizona Corp'!Q8,'NIPSCO-Elc'!Q8,SDGE!Q8,TVA!Q8,'MX-MIM'!Q8,'Consumers Energy'!Q8,TPC!Q8,WB_EVN!Q8,'NV Energy'!Q8,VN_NLDC!Q8,Energisa!Q8,'TH-PEA-IMPL'!Q8,CPS_ADMS_BV!Q8,'Canadian Solar Spain'!Q8,'PIP-SEC'!Q8,BHE!Q8,'BWP Telecom'!Q8,Duquesne!Q8,SEPA_NIST!Q8,'Future Client 2'!Q8,'Future Client 3'!Q8,'Future Client 4'!Q8,'Future Client 5'!Q8)</f>
        <v>65</v>
      </c>
      <c r="R8" s="58">
        <f>SUM('AEP-EMS'!R8,'TH-MEA'!R8, Avangrid!R8,'BWP ECC'!R8,'Con Edison'!R8,'Arizona Corp'!R8,'NIPSCO-Elc'!R8,SDGE!R8,TVA!R8,'MX-MIM'!R8,'Consumers Energy'!R8,TPC!R8,WB_EVN!R8,'NV Energy'!R8,VN_NLDC!R8,Energisa!R8,'TH-PEA-IMPL'!R8,CPS_ADMS_BV!R8,'Canadian Solar Spain'!R8,'PIP-SEC'!R8,BHE!R8,'BWP Telecom'!R8,Duquesne!R8,SEPA_NIST!R8,'Future Client 2'!R8,'Future Client 3'!R8,'Future Client 4'!R8,'Future Client 5'!R8)</f>
        <v>85</v>
      </c>
      <c r="S8" s="58">
        <f>SUM('AEP-EMS'!S8,'TH-MEA'!S8, Avangrid!S8,'BWP ECC'!S8,'Con Edison'!S8,'Arizona Corp'!S8,'NIPSCO-Elc'!S8,SDGE!S8,TVA!S8,'MX-MIM'!S8,'Consumers Energy'!S8,TPC!S8,WB_EVN!S8,'NV Energy'!S8,VN_NLDC!S8,Energisa!S8,'TH-PEA-IMPL'!S8,CPS_ADMS_BV!S8,'Canadian Solar Spain'!S8,'PIP-SEC'!S8,BHE!S8,'BWP Telecom'!S8,Duquesne!S8,SEPA_NIST!S8,'Future Client 2'!S8,'Future Client 3'!S8,'Future Client 4'!S8,'Future Client 5'!S8)</f>
        <v>125</v>
      </c>
      <c r="T8" s="145">
        <f>SUM('AEP-EMS'!T8,'TH-MEA'!T8, Avangrid!T8,'BWP ECC'!T8,'Con Edison'!T8,'Arizona Corp'!T8,'NIPSCO-Elc'!T8,SDGE!T8,TVA!T8,'MX-MIM'!T8,'Consumers Energy'!T8,TPC!T8,WB_EVN!T8,'NV Energy'!T8,VN_NLDC!T8,Energisa!T8,'TH-PEA-IMPL'!T8,CPS_ADMS_BV!T8,'Canadian Solar Spain'!T8,'PIP-SEC'!T8,BHE!T8,'BWP Telecom'!T8,Duquesne!T8,SEPA_NIST!T8,'Future Client 2'!T8,'Future Client 3'!T8,'Future Client 4'!T8,'Future Client 5'!T8)</f>
        <v>85</v>
      </c>
      <c r="U8" s="145">
        <f>SUM('AEP-EMS'!U8,'TH-MEA'!U8, Avangrid!U8,'BWP ECC'!U8,'Con Edison'!U8,'Arizona Corp'!U8,'NIPSCO-Elc'!U8,SDGE!U8,TVA!U8,'MX-MIM'!U8,'Consumers Energy'!U8,TPC!U8,WB_EVN!U8,'NV Energy'!U8,VN_NLDC!U8,Energisa!U8,'TH-PEA-IMPL'!U8,CPS_ADMS_BV!U8,'Canadian Solar Spain'!U8,'PIP-SEC'!U8,BHE!U8,'BWP Telecom'!U8,Duquesne!U8,SEPA_NIST!U8,'Future Client 2'!U8,'Future Client 3'!U8,'Future Client 4'!U8,'Future Client 5'!U8)</f>
        <v>84</v>
      </c>
      <c r="V8" s="145">
        <f>SUM('AEP-EMS'!V8,'TH-MEA'!V8, Avangrid!V8,'BWP ECC'!V8,'Con Edison'!V8,'Arizona Corp'!V8,'NIPSCO-Elc'!V8,SDGE!V8,TVA!V8,'MX-MIM'!V8,'Consumers Energy'!V8,TPC!V8,WB_EVN!V8,'NV Energy'!V8,VN_NLDC!V8,Energisa!V8,'TH-PEA-IMPL'!V8,CPS_ADMS_BV!V8,'Canadian Solar Spain'!V8,'PIP-SEC'!V8,BHE!V8,'BWP Telecom'!V8,Duquesne!V8,SEPA_NIST!V8,'Future Client 2'!V8,'Future Client 3'!V8,'Future Client 4'!V8,'Future Client 5'!V8)</f>
        <v>44</v>
      </c>
      <c r="W8" s="145">
        <f>SUM('AEP-EMS'!W8,'TH-MEA'!W8, Avangrid!W8,'BWP ECC'!W8,'Con Edison'!W8,'Arizona Corp'!W8,'NIPSCO-Elc'!W8,SDGE!W8,TVA!W8,'MX-MIM'!W8,'Consumers Energy'!W8,TPC!W8,WB_EVN!W8,'NV Energy'!W8,VN_NLDC!W8,Energisa!W8,'TH-PEA-IMPL'!W8,CPS_ADMS_BV!W8,'Canadian Solar Spain'!W8,'PIP-SEC'!W8,BHE!W8,'BWP Telecom'!W8,Duquesne!W8,SEPA_NIST!W8,'Future Client 2'!W8,'Future Client 3'!W8,'Future Client 4'!W8,'Future Client 5'!W8)</f>
        <v>36</v>
      </c>
      <c r="X8" s="145">
        <f>SUM('AEP-EMS'!X8,'TH-MEA'!X8, Avangrid!X8,'BWP ECC'!X8,'Con Edison'!X8,'Arizona Corp'!X8,'NIPSCO-Elc'!X8,SDGE!X8,TVA!X8,'MX-MIM'!X8,'Consumers Energy'!X8,TPC!X8,WB_EVN!X8,'NV Energy'!X8,VN_NLDC!X8,Energisa!X8,'TH-PEA-IMPL'!X8,CPS_ADMS_BV!X8,'Canadian Solar Spain'!X8,'PIP-SEC'!X8,BHE!X8,'BWP Telecom'!X8,Duquesne!X8,SEPA_NIST!X8,'Future Client 2'!X8,'Future Client 3'!X8,'Future Client 4'!X8,'Future Client 5'!X8)</f>
        <v>16</v>
      </c>
      <c r="Y8" s="145">
        <f>SUM('AEP-EMS'!Y8,'TH-MEA'!Y8, Avangrid!Y8,'BWP ECC'!Y8,'Con Edison'!Y8,'Arizona Corp'!Y8,'NIPSCO-Elc'!Y8,SDGE!Y8,TVA!Y8,'MX-MIM'!Y8,'Consumers Energy'!Y8,TPC!Y8,WB_EVN!Y8,'NV Energy'!Y8,VN_NLDC!Y8,Energisa!Y8,'TH-PEA-IMPL'!Y8,CPS_ADMS_BV!Y8,'Canadian Solar Spain'!Y8,'PIP-SEC'!Y8,BHE!Y8,'BWP Telecom'!Y8,Duquesne!Y8,SEPA_NIST!Y8,'Future Client 2'!Y8,'Future Client 3'!Y8,'Future Client 4'!Y8,'Future Client 5'!Y8)</f>
        <v>16</v>
      </c>
      <c r="Z8" s="111">
        <f>SUM('AEP-EMS'!Z8,'TH-MEA'!Z8, Avangrid!Z8,'BWP ECC'!Z8,'Con Edison'!Z8,'Arizona Corp'!Z8,'NIPSCO-Elc'!Z8,SDGE!Z8,TVA!Z8,'MX-MIM'!Z8,'Consumers Energy'!Z8,TPC!Z8,WB_EVN!Z8,'NV Energy'!Z8,VN_NLDC!Z8,Energisa!Z8,'TH-PEA-IMPL'!Z8,CPS_ADMS_BV!Z8,'Canadian Solar Spain'!Z8,'PIP-SEC'!Z8,BHE!Z8,'BWP Telecom'!Z8,Duquesne!Z8,SEPA_NIST!Z8,'Future Client 2'!Z8,'Future Client 3'!Z8,'Future Client 4'!Z8,'Future Client 5'!Z8)</f>
        <v>16</v>
      </c>
      <c r="AB8" s="49"/>
    </row>
    <row r="9" spans="1:28">
      <c r="B9" s="78" t="s">
        <v>53</v>
      </c>
      <c r="C9" s="108">
        <f>SUM('AEP-EMS'!C9,'TH-MEA'!C9, Avangrid!C9,'BWP ECC'!C9,'Con Edison'!C9,'Arizona Corp'!C9,'NIPSCO-Elc'!C9,SDGE!C9,TVA!C9,'MX-MIM'!C9,'Consumers Energy'!C9,TPC!C9,WB_EVN!C9,'NV Energy'!C9,VN_NLDC!C9,Energisa!C9,'TH-PEA-IMPL'!C9,CPS_ADMS_BV!C9,'Canadian Solar Spain'!C9,'PIP-SEC'!C9,BHE!C9,'BWP Telecom'!C9,Duquesne!C9,SEPA_NIST!C9,'Future Client 2'!C9,'Future Client 3'!C9,'Future Client 4'!C9,'Future Client 5'!C9)</f>
        <v>2</v>
      </c>
      <c r="D9" s="63">
        <f>SUM('AEP-EMS'!D9,'TH-MEA'!D9, Avangrid!D9,'BWP ECC'!D9,'Con Edison'!D9,'Arizona Corp'!D9,'NIPSCO-Elc'!D9,SDGE!D9,TVA!D9,'MX-MIM'!D9,'Consumers Energy'!D9,TPC!D9,WB_EVN!D9,'NV Energy'!D9,VN_NLDC!D9,Energisa!D9,'TH-PEA-IMPL'!D9,CPS_ADMS_BV!D9,'Canadian Solar Spain'!D9,'PIP-SEC'!D9,BHE!D9,'BWP Telecom'!D9,Duquesne!D9,SEPA_NIST!D9,'Future Client 2'!D9,'Future Client 3'!D9,'Future Client 4'!D9,'Future Client 5'!D9)</f>
        <v>76</v>
      </c>
      <c r="E9" s="63">
        <f>SUM('AEP-EMS'!E9,'TH-MEA'!E9, Avangrid!E9,'BWP ECC'!E9,'Con Edison'!E9,'Arizona Corp'!E9,'NIPSCO-Elc'!E9,SDGE!E9,TVA!E9,'MX-MIM'!E9,'Consumers Energy'!E9,TPC!E9,WB_EVN!E9,'NV Energy'!E9,VN_NLDC!E9,Energisa!E9,'TH-PEA-IMPL'!E9,CPS_ADMS_BV!E9,'Canadian Solar Spain'!E9,'PIP-SEC'!E9,BHE!E9,'BWP Telecom'!E9,Duquesne!E9,SEPA_NIST!E9,'Future Client 2'!E9,'Future Client 3'!E9,'Future Client 4'!E9,'Future Client 5'!E9)</f>
        <v>22</v>
      </c>
      <c r="F9" s="63">
        <f>SUM('AEP-EMS'!F9,'TH-MEA'!F9, Avangrid!F9,'BWP ECC'!F9,'Con Edison'!F9,'Arizona Corp'!F9,'NIPSCO-Elc'!F9,SDGE!F9,TVA!F9,'MX-MIM'!F9,'Consumers Energy'!F9,TPC!F9,WB_EVN!F9,'NV Energy'!F9,VN_NLDC!F9,Energisa!F9,'TH-PEA-IMPL'!F9,CPS_ADMS_BV!F9,'Canadian Solar Spain'!F9,'PIP-SEC'!F9,BHE!F9,'BWP Telecom'!F9,Duquesne!F9,SEPA_NIST!F9,'Future Client 2'!F9,'Future Client 3'!F9,'Future Client 4'!F9,'Future Client 5'!F9)</f>
        <v>2</v>
      </c>
      <c r="G9" s="63">
        <f>SUM('AEP-EMS'!G9,'TH-MEA'!G9, Avangrid!G9,'BWP ECC'!G9,'Con Edison'!G9,'Arizona Corp'!G9,'NIPSCO-Elc'!G9,SDGE!G9,TVA!G9,'MX-MIM'!G9,'Consumers Energy'!G9,TPC!G9,WB_EVN!G9,'NV Energy'!G9,VN_NLDC!G9,Energisa!G9,'TH-PEA-IMPL'!G9,CPS_ADMS_BV!G9,'Canadian Solar Spain'!G9,'PIP-SEC'!G9,BHE!G9,'BWP Telecom'!G9,Duquesne!G9,SEPA_NIST!G9,'Future Client 2'!G9,'Future Client 3'!G9,'Future Client 4'!G9,'Future Client 5'!G9)</f>
        <v>4</v>
      </c>
      <c r="H9" s="63">
        <f>SUM('AEP-EMS'!H9,'TH-MEA'!H9, Avangrid!H9,'BWP ECC'!H9,'Con Edison'!H9,'Arizona Corp'!H9,'NIPSCO-Elc'!H9,SDGE!H9,TVA!H9,'MX-MIM'!H9,'Consumers Energy'!H9,TPC!H9,WB_EVN!H9,'NV Energy'!H9,VN_NLDC!H9,Energisa!H9,'TH-PEA-IMPL'!H9,CPS_ADMS_BV!H9,'Canadian Solar Spain'!H9,'PIP-SEC'!H9,BHE!H9,'BWP Telecom'!H9,Duquesne!H9,SEPA_NIST!H9,'Future Client 2'!H9,'Future Client 3'!H9,'Future Client 4'!H9,'Future Client 5'!H9)</f>
        <v>4</v>
      </c>
      <c r="I9" s="63">
        <f>SUM('AEP-EMS'!I9,'TH-MEA'!I9, Avangrid!I9,'BWP ECC'!I9,'Con Edison'!I9,'Arizona Corp'!I9,'NIPSCO-Elc'!I9,SDGE!I9,TVA!I9,'MX-MIM'!I9,'Consumers Energy'!I9,TPC!I9,WB_EVN!I9,'NV Energy'!I9,VN_NLDC!I9,Energisa!I9,'TH-PEA-IMPL'!I9,CPS_ADMS_BV!I9,'Canadian Solar Spain'!I9,'PIP-SEC'!I9,BHE!I9,'BWP Telecom'!I9,Duquesne!I9,SEPA_NIST!I9,'Future Client 2'!I9,'Future Client 3'!I9,'Future Client 4'!I9,'Future Client 5'!I9)</f>
        <v>40</v>
      </c>
      <c r="J9" s="63">
        <f>SUM('AEP-EMS'!J9,'TH-MEA'!J9, Avangrid!J9,'BWP ECC'!J9,'Con Edison'!J9,'Arizona Corp'!J9,'NIPSCO-Elc'!J9,SDGE!J9,TVA!J9,'MX-MIM'!J9,'Consumers Energy'!J9,TPC!J9,WB_EVN!J9,'NV Energy'!J9,VN_NLDC!J9,Energisa!J9,'TH-PEA-IMPL'!J9,CPS_ADMS_BV!J9,'Canadian Solar Spain'!J9,'PIP-SEC'!J9,BHE!J9,'BWP Telecom'!J9,Duquesne!J9,SEPA_NIST!J9,'Future Client 2'!J9,'Future Client 3'!J9,'Future Client 4'!J9,'Future Client 5'!J9)</f>
        <v>44</v>
      </c>
      <c r="K9" s="63">
        <f>SUM('AEP-EMS'!K9,'TH-MEA'!K9, Avangrid!K9,'BWP ECC'!K9,'Con Edison'!K9,'Arizona Corp'!K9,'NIPSCO-Elc'!K9,SDGE!K9,TVA!K9,'MX-MIM'!K9,'Consumers Energy'!K9,TPC!K9,WB_EVN!K9,'NV Energy'!K9,VN_NLDC!K9,Energisa!K9,'TH-PEA-IMPL'!K9,CPS_ADMS_BV!K9,'Canadian Solar Spain'!K9,'PIP-SEC'!K9,BHE!K9,'BWP Telecom'!K9,Duquesne!K9,SEPA_NIST!K9,'Future Client 2'!K9,'Future Client 3'!K9,'Future Client 4'!K9,'Future Client 5'!K9)</f>
        <v>90</v>
      </c>
      <c r="L9" s="63">
        <f>SUM('AEP-EMS'!L9,'TH-MEA'!L9, Avangrid!L9,'BWP ECC'!L9,'Con Edison'!L9,'Arizona Corp'!L9,'NIPSCO-Elc'!L9,SDGE!L9,TVA!L9,'MX-MIM'!L9,'Consumers Energy'!L9,TPC!L9,WB_EVN!L9,'NV Energy'!L9,VN_NLDC!L9,Energisa!L9,'TH-PEA-IMPL'!L9,CPS_ADMS_BV!L9,'Canadian Solar Spain'!L9,'PIP-SEC'!L9,BHE!L9,'BWP Telecom'!L9,Duquesne!L9,SEPA_NIST!L9,'Future Client 2'!L9,'Future Client 3'!L9,'Future Client 4'!L9,'Future Client 5'!L9)</f>
        <v>108</v>
      </c>
      <c r="M9" s="63">
        <f>SUM('AEP-EMS'!M9,'TH-MEA'!M9, Avangrid!M9,'BWP ECC'!M9,'Con Edison'!M9,'Arizona Corp'!M9,'NIPSCO-Elc'!M9,SDGE!M9,TVA!M9,'MX-MIM'!M9,'Consumers Energy'!M9,TPC!M9,WB_EVN!M9,'NV Energy'!M9,VN_NLDC!M9,Energisa!M9,'TH-PEA-IMPL'!M9,CPS_ADMS_BV!M9,'Canadian Solar Spain'!M9,'PIP-SEC'!M9,BHE!M9,'BWP Telecom'!M9,Duquesne!M9,SEPA_NIST!M9,'Future Client 2'!M9,'Future Client 3'!M9,'Future Client 4'!M9,'Future Client 5'!M9)</f>
        <v>91</v>
      </c>
      <c r="N9" s="109">
        <f>SUM('AEP-EMS'!N9,'TH-MEA'!N9, Avangrid!N9,'BWP ECC'!N9,'Con Edison'!N9,'Arizona Corp'!N9,'NIPSCO-Elc'!N9,SDGE!N9,TVA!N9,'MX-MIM'!N9,'Consumers Energy'!N9,TPC!N9,WB_EVN!N9,'NV Energy'!N9,VN_NLDC!N9,Energisa!N9,'TH-PEA-IMPL'!N9,CPS_ADMS_BV!N9,'Canadian Solar Spain'!N9,'PIP-SEC'!N9,BHE!N9,'BWP Telecom'!N9,Duquesne!N9,SEPA_NIST!N9,'Future Client 2'!N9,'Future Client 3'!N9,'Future Client 4'!N9,'Future Client 5'!N9)</f>
        <v>93</v>
      </c>
      <c r="O9" s="110">
        <f>SUM('AEP-EMS'!O9,'TH-MEA'!O9, Avangrid!O9,'BWP ECC'!O9,'Con Edison'!O9,'Arizona Corp'!O9,'NIPSCO-Elc'!O9,SDGE!O9,TVA!O9,'MX-MIM'!O9,'Consumers Energy'!O9,TPC!O9,WB_EVN!O9,'NV Energy'!O9,VN_NLDC!O9,Energisa!O9,'TH-PEA-IMPL'!O9,CPS_ADMS_BV!O9,'Canadian Solar Spain'!O9,'PIP-SEC'!O9,BHE!O9,'BWP Telecom'!O9,Duquesne!O9,SEPA_NIST!O9,'Future Client 2'!O9,'Future Client 3'!O9,'Future Client 4'!O9,'Future Client 5'!O9)</f>
        <v>64</v>
      </c>
      <c r="P9" s="58">
        <f>SUM('AEP-EMS'!P9,'TH-MEA'!P9, Avangrid!P9,'BWP ECC'!P9,'Con Edison'!P9,'Arizona Corp'!P9,'NIPSCO-Elc'!P9,SDGE!P9,TVA!P9,'MX-MIM'!P9,'Consumers Energy'!P9,TPC!P9,WB_EVN!P9,'NV Energy'!P9,VN_NLDC!P9,Energisa!P9,'TH-PEA-IMPL'!P9,CPS_ADMS_BV!P9,'Canadian Solar Spain'!P9,'PIP-SEC'!P9,BHE!P9,'BWP Telecom'!P9,Duquesne!P9,SEPA_NIST!P9,'Future Client 2'!P9,'Future Client 3'!P9,'Future Client 4'!P9,'Future Client 5'!P9)</f>
        <v>132</v>
      </c>
      <c r="Q9" s="58">
        <f>SUM('AEP-EMS'!Q9,'TH-MEA'!Q9, Avangrid!Q9,'BWP ECC'!Q9,'Con Edison'!Q9,'Arizona Corp'!Q9,'NIPSCO-Elc'!Q9,SDGE!Q9,TVA!Q9,'MX-MIM'!Q9,'Consumers Energy'!Q9,TPC!Q9,WB_EVN!Q9,'NV Energy'!Q9,VN_NLDC!Q9,Energisa!Q9,'TH-PEA-IMPL'!Q9,CPS_ADMS_BV!Q9,'Canadian Solar Spain'!Q9,'PIP-SEC'!Q9,BHE!Q9,'BWP Telecom'!Q9,Duquesne!Q9,SEPA_NIST!Q9,'Future Client 2'!Q9,'Future Client 3'!Q9,'Future Client 4'!Q9,'Future Client 5'!Q9)</f>
        <v>152</v>
      </c>
      <c r="R9" s="58">
        <f>SUM('AEP-EMS'!R9,'TH-MEA'!R9, Avangrid!R9,'BWP ECC'!R9,'Con Edison'!R9,'Arizona Corp'!R9,'NIPSCO-Elc'!R9,SDGE!R9,TVA!R9,'MX-MIM'!R9,'Consumers Energy'!R9,TPC!R9,WB_EVN!R9,'NV Energy'!R9,VN_NLDC!R9,Energisa!R9,'TH-PEA-IMPL'!R9,CPS_ADMS_BV!R9,'Canadian Solar Spain'!R9,'PIP-SEC'!R9,BHE!R9,'BWP Telecom'!R9,Duquesne!R9,SEPA_NIST!R9,'Future Client 2'!R9,'Future Client 3'!R9,'Future Client 4'!R9,'Future Client 5'!R9)</f>
        <v>142</v>
      </c>
      <c r="S9" s="58">
        <f>SUM('AEP-EMS'!S9,'TH-MEA'!S9, Avangrid!S9,'BWP ECC'!S9,'Con Edison'!S9,'Arizona Corp'!S9,'NIPSCO-Elc'!S9,SDGE!S9,TVA!S9,'MX-MIM'!S9,'Consumers Energy'!S9,TPC!S9,WB_EVN!S9,'NV Energy'!S9,VN_NLDC!S9,Energisa!S9,'TH-PEA-IMPL'!S9,CPS_ADMS_BV!S9,'Canadian Solar Spain'!S9,'PIP-SEC'!S9,BHE!S9,'BWP Telecom'!S9,Duquesne!S9,SEPA_NIST!S9,'Future Client 2'!S9,'Future Client 3'!S9,'Future Client 4'!S9,'Future Client 5'!S9)</f>
        <v>113</v>
      </c>
      <c r="T9" s="145">
        <f>SUM('AEP-EMS'!T9,'TH-MEA'!T9, Avangrid!T9,'BWP ECC'!T9,'Con Edison'!T9,'Arizona Corp'!T9,'NIPSCO-Elc'!T9,SDGE!T9,TVA!T9,'MX-MIM'!T9,'Consumers Energy'!T9,TPC!T9,WB_EVN!T9,'NV Energy'!T9,VN_NLDC!T9,Energisa!T9,'TH-PEA-IMPL'!T9,CPS_ADMS_BV!T9,'Canadian Solar Spain'!T9,'PIP-SEC'!T9,BHE!T9,'BWP Telecom'!T9,Duquesne!T9,SEPA_NIST!T9,'Future Client 2'!T9,'Future Client 3'!T9,'Future Client 4'!T9,'Future Client 5'!T9)</f>
        <v>70</v>
      </c>
      <c r="U9" s="145">
        <f>SUM('AEP-EMS'!U9,'TH-MEA'!U9, Avangrid!U9,'BWP ECC'!U9,'Con Edison'!U9,'Arizona Corp'!U9,'NIPSCO-Elc'!U9,SDGE!U9,TVA!U9,'MX-MIM'!U9,'Consumers Energy'!U9,TPC!U9,WB_EVN!U9,'NV Energy'!U9,VN_NLDC!U9,Energisa!U9,'TH-PEA-IMPL'!U9,CPS_ADMS_BV!U9,'Canadian Solar Spain'!U9,'PIP-SEC'!U9,BHE!U9,'BWP Telecom'!U9,Duquesne!U9,SEPA_NIST!U9,'Future Client 2'!U9,'Future Client 3'!U9,'Future Client 4'!U9,'Future Client 5'!U9)</f>
        <v>0</v>
      </c>
      <c r="V9" s="145">
        <f>SUM('AEP-EMS'!V9,'TH-MEA'!V9, Avangrid!V9,'BWP ECC'!V9,'Con Edison'!V9,'Arizona Corp'!V9,'NIPSCO-Elc'!V9,SDGE!V9,TVA!V9,'MX-MIM'!V9,'Consumers Energy'!V9,TPC!V9,WB_EVN!V9,'NV Energy'!V9,VN_NLDC!V9,Energisa!V9,'TH-PEA-IMPL'!V9,CPS_ADMS_BV!V9,'Canadian Solar Spain'!V9,'PIP-SEC'!V9,BHE!V9,'BWP Telecom'!V9,Duquesne!V9,SEPA_NIST!V9,'Future Client 2'!V9,'Future Client 3'!V9,'Future Client 4'!V9,'Future Client 5'!V9)</f>
        <v>10</v>
      </c>
      <c r="W9" s="145">
        <f>SUM('AEP-EMS'!W9,'TH-MEA'!W9, Avangrid!W9,'BWP ECC'!W9,'Con Edison'!W9,'Arizona Corp'!W9,'NIPSCO-Elc'!W9,SDGE!W9,TVA!W9,'MX-MIM'!W9,'Consumers Energy'!W9,TPC!W9,WB_EVN!W9,'NV Energy'!W9,VN_NLDC!W9,Energisa!W9,'TH-PEA-IMPL'!W9,CPS_ADMS_BV!W9,'Canadian Solar Spain'!W9,'PIP-SEC'!W9,BHE!W9,'BWP Telecom'!W9,Duquesne!W9,SEPA_NIST!W9,'Future Client 2'!W9,'Future Client 3'!W9,'Future Client 4'!W9,'Future Client 5'!W9)</f>
        <v>10</v>
      </c>
      <c r="X9" s="145">
        <f>SUM('AEP-EMS'!X9,'TH-MEA'!X9, Avangrid!X9,'BWP ECC'!X9,'Con Edison'!X9,'Arizona Corp'!X9,'NIPSCO-Elc'!X9,SDGE!X9,TVA!X9,'MX-MIM'!X9,'Consumers Energy'!X9,TPC!X9,WB_EVN!X9,'NV Energy'!X9,VN_NLDC!X9,Energisa!X9,'TH-PEA-IMPL'!X9,CPS_ADMS_BV!X9,'Canadian Solar Spain'!X9,'PIP-SEC'!X9,BHE!X9,'BWP Telecom'!X9,Duquesne!X9,SEPA_NIST!X9,'Future Client 2'!X9,'Future Client 3'!X9,'Future Client 4'!X9,'Future Client 5'!X9)</f>
        <v>0</v>
      </c>
      <c r="Y9" s="145">
        <f>SUM('AEP-EMS'!Y9,'TH-MEA'!Y9, Avangrid!Y9,'BWP ECC'!Y9,'Con Edison'!Y9,'Arizona Corp'!Y9,'NIPSCO-Elc'!Y9,SDGE!Y9,TVA!Y9,'MX-MIM'!Y9,'Consumers Energy'!Y9,TPC!Y9,WB_EVN!Y9,'NV Energy'!Y9,VN_NLDC!Y9,Energisa!Y9,'TH-PEA-IMPL'!Y9,CPS_ADMS_BV!Y9,'Canadian Solar Spain'!Y9,'PIP-SEC'!Y9,BHE!Y9,'BWP Telecom'!Y9,Duquesne!Y9,SEPA_NIST!Y9,'Future Client 2'!Y9,'Future Client 3'!Y9,'Future Client 4'!Y9,'Future Client 5'!Y9)</f>
        <v>0</v>
      </c>
      <c r="Z9" s="111">
        <f>SUM('AEP-EMS'!Z9,'TH-MEA'!Z9, Avangrid!Z9,'BWP ECC'!Z9,'Con Edison'!Z9,'Arizona Corp'!Z9,'NIPSCO-Elc'!Z9,SDGE!Z9,TVA!Z9,'MX-MIM'!Z9,'Consumers Energy'!Z9,TPC!Z9,WB_EVN!Z9,'NV Energy'!Z9,VN_NLDC!Z9,Energisa!Z9,'TH-PEA-IMPL'!Z9,CPS_ADMS_BV!Z9,'Canadian Solar Spain'!Z9,'PIP-SEC'!Z9,BHE!Z9,'BWP Telecom'!Z9,Duquesne!Z9,SEPA_NIST!Z9,'Future Client 2'!Z9,'Future Client 3'!Z9,'Future Client 4'!Z9,'Future Client 5'!Z9)</f>
        <v>0</v>
      </c>
      <c r="AB9" s="49"/>
    </row>
    <row r="10" spans="1:28">
      <c r="B10" s="78" t="s">
        <v>54</v>
      </c>
      <c r="C10" s="108">
        <f>SUM('AEP-EMS'!C10,'TH-MEA'!C10, Avangrid!C10,'BWP ECC'!C10,'Con Edison'!C10,'Arizona Corp'!C10,'NIPSCO-Elc'!C10,SDGE!C10,TVA!C10,'MX-MIM'!C10,'Consumers Energy'!C10,TPC!C10,WB_EVN!C10,'NV Energy'!C10,VN_NLDC!C10,Energisa!C10,'TH-PEA-IMPL'!C10,CPS_ADMS_BV!C10,'Canadian Solar Spain'!C10,'PIP-SEC'!C10,BHE!C10,'BWP Telecom'!C10,Duquesne!C10,SEPA_NIST!C10,'Future Client 2'!C10,'Future Client 3'!C10,'Future Client 4'!C10,'Future Client 5'!C10)</f>
        <v>10</v>
      </c>
      <c r="D10" s="63">
        <f>SUM('AEP-EMS'!D10,'TH-MEA'!D10, Avangrid!D10,'BWP ECC'!D10,'Con Edison'!D10,'Arizona Corp'!D10,'NIPSCO-Elc'!D10,SDGE!D10,TVA!D10,'MX-MIM'!D10,'Consumers Energy'!D10,TPC!D10,WB_EVN!D10,'NV Energy'!D10,VN_NLDC!D10,Energisa!D10,'TH-PEA-IMPL'!D10,CPS_ADMS_BV!D10,'Canadian Solar Spain'!D10,'PIP-SEC'!D10,BHE!D10,'BWP Telecom'!D10,Duquesne!D10,SEPA_NIST!D10,'Future Client 2'!D10,'Future Client 3'!D10,'Future Client 4'!D10,'Future Client 5'!D10)</f>
        <v>20</v>
      </c>
      <c r="E10" s="63">
        <f>SUM('AEP-EMS'!E10,'TH-MEA'!E10, Avangrid!E10,'BWP ECC'!E10,'Con Edison'!E10,'Arizona Corp'!E10,'NIPSCO-Elc'!E10,SDGE!E10,TVA!E10,'MX-MIM'!E10,'Consumers Energy'!E10,TPC!E10,WB_EVN!E10,'NV Energy'!E10,VN_NLDC!E10,Energisa!E10,'TH-PEA-IMPL'!E10,CPS_ADMS_BV!E10,'Canadian Solar Spain'!E10,'PIP-SEC'!E10,BHE!E10,'BWP Telecom'!E10,Duquesne!E10,SEPA_NIST!E10,'Future Client 2'!E10,'Future Client 3'!E10,'Future Client 4'!E10,'Future Client 5'!E10)</f>
        <v>41</v>
      </c>
      <c r="F10" s="63">
        <f>SUM('AEP-EMS'!F10,'TH-MEA'!F10, Avangrid!F10,'BWP ECC'!F10,'Con Edison'!F10,'Arizona Corp'!F10,'NIPSCO-Elc'!F10,SDGE!F10,TVA!F10,'MX-MIM'!F10,'Consumers Energy'!F10,TPC!F10,WB_EVN!F10,'NV Energy'!F10,VN_NLDC!F10,Energisa!F10,'TH-PEA-IMPL'!F10,CPS_ADMS_BV!F10,'Canadian Solar Spain'!F10,'PIP-SEC'!F10,BHE!F10,'BWP Telecom'!F10,Duquesne!F10,SEPA_NIST!F10,'Future Client 2'!F10,'Future Client 3'!F10,'Future Client 4'!F10,'Future Client 5'!F10)</f>
        <v>0</v>
      </c>
      <c r="G10" s="63">
        <f>SUM('AEP-EMS'!G10,'TH-MEA'!G10, Avangrid!G10,'BWP ECC'!G10,'Con Edison'!G10,'Arizona Corp'!G10,'NIPSCO-Elc'!G10,SDGE!G10,TVA!G10,'MX-MIM'!G10,'Consumers Energy'!G10,TPC!G10,WB_EVN!G10,'NV Energy'!G10,VN_NLDC!G10,Energisa!G10,'TH-PEA-IMPL'!G10,CPS_ADMS_BV!G10,'Canadian Solar Spain'!G10,'PIP-SEC'!G10,BHE!G10,'BWP Telecom'!G10,Duquesne!G10,SEPA_NIST!G10,'Future Client 2'!G10,'Future Client 3'!G10,'Future Client 4'!G10,'Future Client 5'!G10)</f>
        <v>2</v>
      </c>
      <c r="H10" s="63">
        <f>SUM('AEP-EMS'!H10,'TH-MEA'!H10, Avangrid!H10,'BWP ECC'!H10,'Con Edison'!H10,'Arizona Corp'!H10,'NIPSCO-Elc'!H10,SDGE!H10,TVA!H10,'MX-MIM'!H10,'Consumers Energy'!H10,TPC!H10,WB_EVN!H10,'NV Energy'!H10,VN_NLDC!H10,Energisa!H10,'TH-PEA-IMPL'!H10,CPS_ADMS_BV!H10,'Canadian Solar Spain'!H10,'PIP-SEC'!H10,BHE!H10,'BWP Telecom'!H10,Duquesne!H10,SEPA_NIST!H10,'Future Client 2'!H10,'Future Client 3'!H10,'Future Client 4'!H10,'Future Client 5'!H10)</f>
        <v>33</v>
      </c>
      <c r="I10" s="63">
        <f>SUM('AEP-EMS'!I10,'TH-MEA'!I10, Avangrid!I10,'BWP ECC'!I10,'Con Edison'!I10,'Arizona Corp'!I10,'NIPSCO-Elc'!I10,SDGE!I10,TVA!I10,'MX-MIM'!I10,'Consumers Energy'!I10,TPC!I10,WB_EVN!I10,'NV Energy'!I10,VN_NLDC!I10,Energisa!I10,'TH-PEA-IMPL'!I10,CPS_ADMS_BV!I10,'Canadian Solar Spain'!I10,'PIP-SEC'!I10,BHE!I10,'BWP Telecom'!I10,Duquesne!I10,SEPA_NIST!I10,'Future Client 2'!I10,'Future Client 3'!I10,'Future Client 4'!I10,'Future Client 5'!I10)</f>
        <v>62.5</v>
      </c>
      <c r="J10" s="63">
        <f>SUM('AEP-EMS'!J10,'TH-MEA'!J10, Avangrid!J10,'BWP ECC'!J10,'Con Edison'!J10,'Arizona Corp'!J10,'NIPSCO-Elc'!J10,SDGE!J10,TVA!J10,'MX-MIM'!J10,'Consumers Energy'!J10,TPC!J10,WB_EVN!J10,'NV Energy'!J10,VN_NLDC!J10,Energisa!J10,'TH-PEA-IMPL'!J10,CPS_ADMS_BV!J10,'Canadian Solar Spain'!J10,'PIP-SEC'!J10,BHE!J10,'BWP Telecom'!J10,Duquesne!J10,SEPA_NIST!J10,'Future Client 2'!J10,'Future Client 3'!J10,'Future Client 4'!J10,'Future Client 5'!J10)</f>
        <v>65</v>
      </c>
      <c r="K10" s="63">
        <f>SUM('AEP-EMS'!K10,'TH-MEA'!K10, Avangrid!K10,'BWP ECC'!K10,'Con Edison'!K10,'Arizona Corp'!K10,'NIPSCO-Elc'!K10,SDGE!K10,TVA!K10,'MX-MIM'!K10,'Consumers Energy'!K10,TPC!K10,WB_EVN!K10,'NV Energy'!K10,VN_NLDC!K10,Energisa!K10,'TH-PEA-IMPL'!K10,CPS_ADMS_BV!K10,'Canadian Solar Spain'!K10,'PIP-SEC'!K10,BHE!K10,'BWP Telecom'!K10,Duquesne!K10,SEPA_NIST!K10,'Future Client 2'!K10,'Future Client 3'!K10,'Future Client 4'!K10,'Future Client 5'!K10)</f>
        <v>46.5</v>
      </c>
      <c r="L10" s="63">
        <f>SUM('AEP-EMS'!L10,'TH-MEA'!L10, Avangrid!L10,'BWP ECC'!L10,'Con Edison'!L10,'Arizona Corp'!L10,'NIPSCO-Elc'!L10,SDGE!L10,TVA!L10,'MX-MIM'!L10,'Consumers Energy'!L10,TPC!L10,WB_EVN!L10,'NV Energy'!L10,VN_NLDC!L10,Energisa!L10,'TH-PEA-IMPL'!L10,CPS_ADMS_BV!L10,'Canadian Solar Spain'!L10,'PIP-SEC'!L10,BHE!L10,'BWP Telecom'!L10,Duquesne!L10,SEPA_NIST!L10,'Future Client 2'!L10,'Future Client 3'!L10,'Future Client 4'!L10,'Future Client 5'!L10)</f>
        <v>12</v>
      </c>
      <c r="M10" s="63">
        <f>SUM('AEP-EMS'!M10,'TH-MEA'!M10, Avangrid!M10,'BWP ECC'!M10,'Con Edison'!M10,'Arizona Corp'!M10,'NIPSCO-Elc'!M10,SDGE!M10,TVA!M10,'MX-MIM'!M10,'Consumers Energy'!M10,TPC!M10,WB_EVN!M10,'NV Energy'!M10,VN_NLDC!M10,Energisa!M10,'TH-PEA-IMPL'!M10,CPS_ADMS_BV!M10,'Canadian Solar Spain'!M10,'PIP-SEC'!M10,BHE!M10,'BWP Telecom'!M10,Duquesne!M10,SEPA_NIST!M10,'Future Client 2'!M10,'Future Client 3'!M10,'Future Client 4'!M10,'Future Client 5'!M10)</f>
        <v>0</v>
      </c>
      <c r="N10" s="109">
        <f>SUM('AEP-EMS'!N10,'TH-MEA'!N10, Avangrid!N10,'BWP ECC'!N10,'Con Edison'!N10,'Arizona Corp'!N10,'NIPSCO-Elc'!N10,SDGE!N10,TVA!N10,'MX-MIM'!N10,'Consumers Energy'!N10,TPC!N10,WB_EVN!N10,'NV Energy'!N10,VN_NLDC!N10,Energisa!N10,'TH-PEA-IMPL'!N10,CPS_ADMS_BV!N10,'Canadian Solar Spain'!N10,'PIP-SEC'!N10,BHE!N10,'BWP Telecom'!N10,Duquesne!N10,SEPA_NIST!N10,'Future Client 2'!N10,'Future Client 3'!N10,'Future Client 4'!N10,'Future Client 5'!N10)</f>
        <v>13</v>
      </c>
      <c r="O10" s="110">
        <f>SUM('AEP-EMS'!O10,'TH-MEA'!O10, Avangrid!O10,'BWP ECC'!O10,'Con Edison'!O10,'Arizona Corp'!O10,'NIPSCO-Elc'!O10,SDGE!O10,TVA!O10,'MX-MIM'!O10,'Consumers Energy'!O10,TPC!O10,WB_EVN!O10,'NV Energy'!O10,VN_NLDC!O10,Energisa!O10,'TH-PEA-IMPL'!O10,CPS_ADMS_BV!O10,'Canadian Solar Spain'!O10,'PIP-SEC'!O10,BHE!O10,'BWP Telecom'!O10,Duquesne!O10,SEPA_NIST!O10,'Future Client 2'!O10,'Future Client 3'!O10,'Future Client 4'!O10,'Future Client 5'!O10)</f>
        <v>48</v>
      </c>
      <c r="P10" s="58">
        <f>SUM('AEP-EMS'!P10,'TH-MEA'!P10, Avangrid!P10,'BWP ECC'!P10,'Con Edison'!P10,'Arizona Corp'!P10,'NIPSCO-Elc'!P10,SDGE!P10,TVA!P10,'MX-MIM'!P10,'Consumers Energy'!P10,TPC!P10,WB_EVN!P10,'NV Energy'!P10,VN_NLDC!P10,Energisa!P10,'TH-PEA-IMPL'!P10,CPS_ADMS_BV!P10,'Canadian Solar Spain'!P10,'PIP-SEC'!P10,BHE!P10,'BWP Telecom'!P10,Duquesne!P10,SEPA_NIST!P10,'Future Client 2'!P10,'Future Client 3'!P10,'Future Client 4'!P10,'Future Client 5'!P10)</f>
        <v>156</v>
      </c>
      <c r="Q10" s="58">
        <f>SUM('AEP-EMS'!Q10,'TH-MEA'!Q10, Avangrid!Q10,'BWP ECC'!Q10,'Con Edison'!Q10,'Arizona Corp'!Q10,'NIPSCO-Elc'!Q10,SDGE!Q10,TVA!Q10,'MX-MIM'!Q10,'Consumers Energy'!Q10,TPC!Q10,WB_EVN!Q10,'NV Energy'!Q10,VN_NLDC!Q10,Energisa!Q10,'TH-PEA-IMPL'!Q10,CPS_ADMS_BV!Q10,'Canadian Solar Spain'!Q10,'PIP-SEC'!Q10,BHE!Q10,'BWP Telecom'!Q10,Duquesne!Q10,SEPA_NIST!Q10,'Future Client 2'!Q10,'Future Client 3'!Q10,'Future Client 4'!Q10,'Future Client 5'!Q10)</f>
        <v>128</v>
      </c>
      <c r="R10" s="58">
        <f>SUM('AEP-EMS'!R10,'TH-MEA'!R10, Avangrid!R10,'BWP ECC'!R10,'Con Edison'!R10,'Arizona Corp'!R10,'NIPSCO-Elc'!R10,SDGE!R10,TVA!R10,'MX-MIM'!R10,'Consumers Energy'!R10,TPC!R10,WB_EVN!R10,'NV Energy'!R10,VN_NLDC!R10,Energisa!R10,'TH-PEA-IMPL'!R10,CPS_ADMS_BV!R10,'Canadian Solar Spain'!R10,'PIP-SEC'!R10,BHE!R10,'BWP Telecom'!R10,Duquesne!R10,SEPA_NIST!R10,'Future Client 2'!R10,'Future Client 3'!R10,'Future Client 4'!R10,'Future Client 5'!R10)</f>
        <v>52</v>
      </c>
      <c r="S10" s="58">
        <f>SUM('AEP-EMS'!S10,'TH-MEA'!S10, Avangrid!S10,'BWP ECC'!S10,'Con Edison'!S10,'Arizona Corp'!S10,'NIPSCO-Elc'!S10,SDGE!S10,TVA!S10,'MX-MIM'!S10,'Consumers Energy'!S10,TPC!S10,WB_EVN!S10,'NV Energy'!S10,VN_NLDC!S10,Energisa!S10,'TH-PEA-IMPL'!S10,CPS_ADMS_BV!S10,'Canadian Solar Spain'!S10,'PIP-SEC'!S10,BHE!S10,'BWP Telecom'!S10,Duquesne!S10,SEPA_NIST!S10,'Future Client 2'!S10,'Future Client 3'!S10,'Future Client 4'!S10,'Future Client 5'!S10)</f>
        <v>44</v>
      </c>
      <c r="T10" s="145">
        <f>SUM('AEP-EMS'!T10,'TH-MEA'!T10, Avangrid!T10,'BWP ECC'!T10,'Con Edison'!T10,'Arizona Corp'!T10,'NIPSCO-Elc'!T10,SDGE!T10,TVA!T10,'MX-MIM'!T10,'Consumers Energy'!T10,TPC!T10,WB_EVN!T10,'NV Energy'!T10,VN_NLDC!T10,Energisa!T10,'TH-PEA-IMPL'!T10,CPS_ADMS_BV!T10,'Canadian Solar Spain'!T10,'PIP-SEC'!T10,BHE!T10,'BWP Telecom'!T10,Duquesne!T10,SEPA_NIST!T10,'Future Client 2'!T10,'Future Client 3'!T10,'Future Client 4'!T10,'Future Client 5'!T10)</f>
        <v>44</v>
      </c>
      <c r="U10" s="145">
        <f>SUM('AEP-EMS'!U10,'TH-MEA'!U10, Avangrid!U10,'BWP ECC'!U10,'Con Edison'!U10,'Arizona Corp'!U10,'NIPSCO-Elc'!U10,SDGE!U10,TVA!U10,'MX-MIM'!U10,'Consumers Energy'!U10,TPC!U10,WB_EVN!U10,'NV Energy'!U10,VN_NLDC!U10,Energisa!U10,'TH-PEA-IMPL'!U10,CPS_ADMS_BV!U10,'Canadian Solar Spain'!U10,'PIP-SEC'!U10,BHE!U10,'BWP Telecom'!U10,Duquesne!U10,SEPA_NIST!U10,'Future Client 2'!U10,'Future Client 3'!U10,'Future Client 4'!U10,'Future Client 5'!U10)</f>
        <v>0</v>
      </c>
      <c r="V10" s="145">
        <f>SUM('AEP-EMS'!V10,'TH-MEA'!V10, Avangrid!V10,'BWP ECC'!V10,'Con Edison'!V10,'Arizona Corp'!V10,'NIPSCO-Elc'!V10,SDGE!V10,TVA!V10,'MX-MIM'!V10,'Consumers Energy'!V10,TPC!V10,WB_EVN!V10,'NV Energy'!V10,VN_NLDC!V10,Energisa!V10,'TH-PEA-IMPL'!V10,CPS_ADMS_BV!V10,'Canadian Solar Spain'!V10,'PIP-SEC'!V10,BHE!V10,'BWP Telecom'!V10,Duquesne!V10,SEPA_NIST!V10,'Future Client 2'!V10,'Future Client 3'!V10,'Future Client 4'!V10,'Future Client 5'!V10)</f>
        <v>0</v>
      </c>
      <c r="W10" s="145">
        <f>SUM('AEP-EMS'!W10,'TH-MEA'!W10, Avangrid!W10,'BWP ECC'!W10,'Con Edison'!W10,'Arizona Corp'!W10,'NIPSCO-Elc'!W10,SDGE!W10,TVA!W10,'MX-MIM'!W10,'Consumers Energy'!W10,TPC!W10,WB_EVN!W10,'NV Energy'!W10,VN_NLDC!W10,Energisa!W10,'TH-PEA-IMPL'!W10,CPS_ADMS_BV!W10,'Canadian Solar Spain'!W10,'PIP-SEC'!W10,BHE!W10,'BWP Telecom'!W10,Duquesne!W10,SEPA_NIST!W10,'Future Client 2'!W10,'Future Client 3'!W10,'Future Client 4'!W10,'Future Client 5'!W10)</f>
        <v>0</v>
      </c>
      <c r="X10" s="145">
        <f>SUM('AEP-EMS'!X10,'TH-MEA'!X10, Avangrid!X10,'BWP ECC'!X10,'Con Edison'!X10,'Arizona Corp'!X10,'NIPSCO-Elc'!X10,SDGE!X10,TVA!X10,'MX-MIM'!X10,'Consumers Energy'!X10,TPC!X10,WB_EVN!X10,'NV Energy'!X10,VN_NLDC!X10,Energisa!X10,'TH-PEA-IMPL'!X10,CPS_ADMS_BV!X10,'Canadian Solar Spain'!X10,'PIP-SEC'!X10,BHE!X10,'BWP Telecom'!X10,Duquesne!X10,SEPA_NIST!X10,'Future Client 2'!X10,'Future Client 3'!X10,'Future Client 4'!X10,'Future Client 5'!X10)</f>
        <v>0</v>
      </c>
      <c r="Y10" s="145">
        <f>SUM('AEP-EMS'!Y10,'TH-MEA'!Y10, Avangrid!Y10,'BWP ECC'!Y10,'Con Edison'!Y10,'Arizona Corp'!Y10,'NIPSCO-Elc'!Y10,SDGE!Y10,TVA!Y10,'MX-MIM'!Y10,'Consumers Energy'!Y10,TPC!Y10,WB_EVN!Y10,'NV Energy'!Y10,VN_NLDC!Y10,Energisa!Y10,'TH-PEA-IMPL'!Y10,CPS_ADMS_BV!Y10,'Canadian Solar Spain'!Y10,'PIP-SEC'!Y10,BHE!Y10,'BWP Telecom'!Y10,Duquesne!Y10,SEPA_NIST!Y10,'Future Client 2'!Y10,'Future Client 3'!Y10,'Future Client 4'!Y10,'Future Client 5'!Y10)</f>
        <v>0</v>
      </c>
      <c r="Z10" s="111">
        <f>SUM('AEP-EMS'!Z10,'TH-MEA'!Z10, Avangrid!Z10,'BWP ECC'!Z10,'Con Edison'!Z10,'Arizona Corp'!Z10,'NIPSCO-Elc'!Z10,SDGE!Z10,TVA!Z10,'MX-MIM'!Z10,'Consumers Energy'!Z10,TPC!Z10,WB_EVN!Z10,'NV Energy'!Z10,VN_NLDC!Z10,Energisa!Z10,'TH-PEA-IMPL'!Z10,CPS_ADMS_BV!Z10,'Canadian Solar Spain'!Z10,'PIP-SEC'!Z10,BHE!Z10,'BWP Telecom'!Z10,Duquesne!Z10,SEPA_NIST!Z10,'Future Client 2'!Z10,'Future Client 3'!Z10,'Future Client 4'!Z10,'Future Client 5'!Z10)</f>
        <v>0</v>
      </c>
      <c r="AB10" s="49"/>
    </row>
    <row r="11" spans="1:28">
      <c r="B11" s="78" t="s">
        <v>55</v>
      </c>
      <c r="C11" s="108">
        <f>SUM('AEP-EMS'!C11,'TH-MEA'!C11, Avangrid!C11,'BWP ECC'!C11,'Con Edison'!C11,'Arizona Corp'!C11,'NIPSCO-Elc'!C11,SDGE!C11,TVA!C11,'MX-MIM'!C11,'Consumers Energy'!C11,TPC!C11,WB_EVN!C11,'NV Energy'!C11,VN_NLDC!C11,Energisa!C11,'TH-PEA-IMPL'!C11,CPS_ADMS_BV!C11,'Canadian Solar Spain'!C11,'PIP-SEC'!C11,BHE!C11,'BWP Telecom'!C11,Duquesne!C11,SEPA_NIST!C11,'Future Client 2'!C11,'Future Client 3'!C11,'Future Client 4'!C11,'Future Client 5'!C11)</f>
        <v>43</v>
      </c>
      <c r="D11" s="63">
        <f>SUM('AEP-EMS'!D11,'TH-MEA'!D11, Avangrid!D11,'BWP ECC'!D11,'Con Edison'!D11,'Arizona Corp'!D11,'NIPSCO-Elc'!D11,SDGE!D11,TVA!D11,'MX-MIM'!D11,'Consumers Energy'!D11,TPC!D11,WB_EVN!D11,'NV Energy'!D11,VN_NLDC!D11,Energisa!D11,'TH-PEA-IMPL'!D11,CPS_ADMS_BV!D11,'Canadian Solar Spain'!D11,'PIP-SEC'!D11,BHE!D11,'BWP Telecom'!D11,Duquesne!D11,SEPA_NIST!D11,'Future Client 2'!D11,'Future Client 3'!D11,'Future Client 4'!D11,'Future Client 5'!D11)</f>
        <v>123</v>
      </c>
      <c r="E11" s="63">
        <f>SUM('AEP-EMS'!E11,'TH-MEA'!E11, Avangrid!E11,'BWP ECC'!E11,'Con Edison'!E11,'Arizona Corp'!E11,'NIPSCO-Elc'!E11,SDGE!E11,TVA!E11,'MX-MIM'!E11,'Consumers Energy'!E11,TPC!E11,WB_EVN!E11,'NV Energy'!E11,VN_NLDC!E11,Energisa!E11,'TH-PEA-IMPL'!E11,CPS_ADMS_BV!E11,'Canadian Solar Spain'!E11,'PIP-SEC'!E11,BHE!E11,'BWP Telecom'!E11,Duquesne!E11,SEPA_NIST!E11,'Future Client 2'!E11,'Future Client 3'!E11,'Future Client 4'!E11,'Future Client 5'!E11)</f>
        <v>171</v>
      </c>
      <c r="F11" s="63">
        <f>SUM('AEP-EMS'!F11,'TH-MEA'!F11, Avangrid!F11,'BWP ECC'!F11,'Con Edison'!F11,'Arizona Corp'!F11,'NIPSCO-Elc'!F11,SDGE!F11,TVA!F11,'MX-MIM'!F11,'Consumers Energy'!F11,TPC!F11,WB_EVN!F11,'NV Energy'!F11,VN_NLDC!F11,Energisa!F11,'TH-PEA-IMPL'!F11,CPS_ADMS_BV!F11,'Canadian Solar Spain'!F11,'PIP-SEC'!F11,BHE!F11,'BWP Telecom'!F11,Duquesne!F11,SEPA_NIST!F11,'Future Client 2'!F11,'Future Client 3'!F11,'Future Client 4'!F11,'Future Client 5'!F11)</f>
        <v>77</v>
      </c>
      <c r="G11" s="63">
        <f>SUM('AEP-EMS'!G11,'TH-MEA'!G11, Avangrid!G11,'BWP ECC'!G11,'Con Edison'!G11,'Arizona Corp'!G11,'NIPSCO-Elc'!G11,SDGE!G11,TVA!G11,'MX-MIM'!G11,'Consumers Energy'!G11,TPC!G11,WB_EVN!G11,'NV Energy'!G11,VN_NLDC!G11,Energisa!G11,'TH-PEA-IMPL'!G11,CPS_ADMS_BV!G11,'Canadian Solar Spain'!G11,'PIP-SEC'!G11,BHE!G11,'BWP Telecom'!G11,Duquesne!G11,SEPA_NIST!G11,'Future Client 2'!G11,'Future Client 3'!G11,'Future Client 4'!G11,'Future Client 5'!G11)</f>
        <v>66</v>
      </c>
      <c r="H11" s="63">
        <f>SUM('AEP-EMS'!H11,'TH-MEA'!H11, Avangrid!H11,'BWP ECC'!H11,'Con Edison'!H11,'Arizona Corp'!H11,'NIPSCO-Elc'!H11,SDGE!H11,TVA!H11,'MX-MIM'!H11,'Consumers Energy'!H11,TPC!H11,WB_EVN!H11,'NV Energy'!H11,VN_NLDC!H11,Energisa!H11,'TH-PEA-IMPL'!H11,CPS_ADMS_BV!H11,'Canadian Solar Spain'!H11,'PIP-SEC'!H11,BHE!H11,'BWP Telecom'!H11,Duquesne!H11,SEPA_NIST!H11,'Future Client 2'!H11,'Future Client 3'!H11,'Future Client 4'!H11,'Future Client 5'!H11)</f>
        <v>90</v>
      </c>
      <c r="I11" s="63">
        <f>SUM('AEP-EMS'!I11,'TH-MEA'!I11, Avangrid!I11,'BWP ECC'!I11,'Con Edison'!I11,'Arizona Corp'!I11,'NIPSCO-Elc'!I11,SDGE!I11,TVA!I11,'MX-MIM'!I11,'Consumers Energy'!I11,TPC!I11,WB_EVN!I11,'NV Energy'!I11,VN_NLDC!I11,Energisa!I11,'TH-PEA-IMPL'!I11,CPS_ADMS_BV!I11,'Canadian Solar Spain'!I11,'PIP-SEC'!I11,BHE!I11,'BWP Telecom'!I11,Duquesne!I11,SEPA_NIST!I11,'Future Client 2'!I11,'Future Client 3'!I11,'Future Client 4'!I11,'Future Client 5'!I11)</f>
        <v>73</v>
      </c>
      <c r="J11" s="63">
        <f>SUM('AEP-EMS'!J11,'TH-MEA'!J11, Avangrid!J11,'BWP ECC'!J11,'Con Edison'!J11,'Arizona Corp'!J11,'NIPSCO-Elc'!J11,SDGE!J11,TVA!J11,'MX-MIM'!J11,'Consumers Energy'!J11,TPC!J11,WB_EVN!J11,'NV Energy'!J11,VN_NLDC!J11,Energisa!J11,'TH-PEA-IMPL'!J11,CPS_ADMS_BV!J11,'Canadian Solar Spain'!J11,'PIP-SEC'!J11,BHE!J11,'BWP Telecom'!J11,Duquesne!J11,SEPA_NIST!J11,'Future Client 2'!J11,'Future Client 3'!J11,'Future Client 4'!J11,'Future Client 5'!J11)</f>
        <v>139</v>
      </c>
      <c r="K11" s="63">
        <f>SUM('AEP-EMS'!K11,'TH-MEA'!K11, Avangrid!K11,'BWP ECC'!K11,'Con Edison'!K11,'Arizona Corp'!K11,'NIPSCO-Elc'!K11,SDGE!K11,TVA!K11,'MX-MIM'!K11,'Consumers Energy'!K11,TPC!K11,WB_EVN!K11,'NV Energy'!K11,VN_NLDC!K11,Energisa!K11,'TH-PEA-IMPL'!K11,CPS_ADMS_BV!K11,'Canadian Solar Spain'!K11,'PIP-SEC'!K11,BHE!K11,'BWP Telecom'!K11,Duquesne!K11,SEPA_NIST!K11,'Future Client 2'!K11,'Future Client 3'!K11,'Future Client 4'!K11,'Future Client 5'!K11)</f>
        <v>81</v>
      </c>
      <c r="L11" s="63">
        <f>SUM('AEP-EMS'!L11,'TH-MEA'!L11, Avangrid!L11,'BWP ECC'!L11,'Con Edison'!L11,'Arizona Corp'!L11,'NIPSCO-Elc'!L11,SDGE!L11,TVA!L11,'MX-MIM'!L11,'Consumers Energy'!L11,TPC!L11,WB_EVN!L11,'NV Energy'!L11,VN_NLDC!L11,Energisa!L11,'TH-PEA-IMPL'!L11,CPS_ADMS_BV!L11,'Canadian Solar Spain'!L11,'PIP-SEC'!L11,BHE!L11,'BWP Telecom'!L11,Duquesne!L11,SEPA_NIST!L11,'Future Client 2'!L11,'Future Client 3'!L11,'Future Client 4'!L11,'Future Client 5'!L11)</f>
        <v>119</v>
      </c>
      <c r="M11" s="63">
        <f>SUM('AEP-EMS'!M11,'TH-MEA'!M11, Avangrid!M11,'BWP ECC'!M11,'Con Edison'!M11,'Arizona Corp'!M11,'NIPSCO-Elc'!M11,SDGE!M11,TVA!M11,'MX-MIM'!M11,'Consumers Energy'!M11,TPC!M11,WB_EVN!M11,'NV Energy'!M11,VN_NLDC!M11,Energisa!M11,'TH-PEA-IMPL'!M11,CPS_ADMS_BV!M11,'Canadian Solar Spain'!M11,'PIP-SEC'!M11,BHE!M11,'BWP Telecom'!M11,Duquesne!M11,SEPA_NIST!M11,'Future Client 2'!M11,'Future Client 3'!M11,'Future Client 4'!M11,'Future Client 5'!M11)</f>
        <v>157</v>
      </c>
      <c r="N11" s="109">
        <f>SUM('AEP-EMS'!N11,'TH-MEA'!N11, Avangrid!N11,'BWP ECC'!N11,'Con Edison'!N11,'Arizona Corp'!N11,'NIPSCO-Elc'!N11,SDGE!N11,TVA!N11,'MX-MIM'!N11,'Consumers Energy'!N11,TPC!N11,WB_EVN!N11,'NV Energy'!N11,VN_NLDC!N11,Energisa!N11,'TH-PEA-IMPL'!N11,CPS_ADMS_BV!N11,'Canadian Solar Spain'!N11,'PIP-SEC'!N11,BHE!N11,'BWP Telecom'!N11,Duquesne!N11,SEPA_NIST!N11,'Future Client 2'!N11,'Future Client 3'!N11,'Future Client 4'!N11,'Future Client 5'!N11)</f>
        <v>144</v>
      </c>
      <c r="O11" s="110">
        <f>SUM('AEP-EMS'!O11,'TH-MEA'!O11, Avangrid!O11,'BWP ECC'!O11,'Con Edison'!O11,'Arizona Corp'!O11,'NIPSCO-Elc'!O11,SDGE!O11,TVA!O11,'MX-MIM'!O11,'Consumers Energy'!O11,TPC!O11,WB_EVN!O11,'NV Energy'!O11,VN_NLDC!O11,Energisa!O11,'TH-PEA-IMPL'!O11,CPS_ADMS_BV!O11,'Canadian Solar Spain'!O11,'PIP-SEC'!O11,BHE!O11,'BWP Telecom'!O11,Duquesne!O11,SEPA_NIST!O11,'Future Client 2'!O11,'Future Client 3'!O11,'Future Client 4'!O11,'Future Client 5'!O11)</f>
        <v>136</v>
      </c>
      <c r="P11" s="58">
        <f>SUM('AEP-EMS'!P11,'TH-MEA'!P11, Avangrid!P11,'BWP ECC'!P11,'Con Edison'!P11,'Arizona Corp'!P11,'NIPSCO-Elc'!P11,SDGE!P11,TVA!P11,'MX-MIM'!P11,'Consumers Energy'!P11,TPC!P11,WB_EVN!P11,'NV Energy'!P11,VN_NLDC!P11,Energisa!P11,'TH-PEA-IMPL'!P11,CPS_ADMS_BV!P11,'Canadian Solar Spain'!P11,'PIP-SEC'!P11,BHE!P11,'BWP Telecom'!P11,Duquesne!P11,SEPA_NIST!P11,'Future Client 2'!P11,'Future Client 3'!P11,'Future Client 4'!P11,'Future Client 5'!P11)</f>
        <v>94</v>
      </c>
      <c r="Q11" s="58">
        <f>SUM('AEP-EMS'!Q11,'TH-MEA'!Q11, Avangrid!Q11,'BWP ECC'!Q11,'Con Edison'!Q11,'Arizona Corp'!Q11,'NIPSCO-Elc'!Q11,SDGE!Q11,TVA!Q11,'MX-MIM'!Q11,'Consumers Energy'!Q11,TPC!Q11,WB_EVN!Q11,'NV Energy'!Q11,VN_NLDC!Q11,Energisa!Q11,'TH-PEA-IMPL'!Q11,CPS_ADMS_BV!Q11,'Canadian Solar Spain'!Q11,'PIP-SEC'!Q11,BHE!Q11,'BWP Telecom'!Q11,Duquesne!Q11,SEPA_NIST!Q11,'Future Client 2'!Q11,'Future Client 3'!Q11,'Future Client 4'!Q11,'Future Client 5'!Q11)</f>
        <v>132</v>
      </c>
      <c r="R11" s="58">
        <f>SUM('AEP-EMS'!R11,'TH-MEA'!R11, Avangrid!R11,'BWP ECC'!R11,'Con Edison'!R11,'Arizona Corp'!R11,'NIPSCO-Elc'!R11,SDGE!R11,TVA!R11,'MX-MIM'!R11,'Consumers Energy'!R11,TPC!R11,WB_EVN!R11,'NV Energy'!R11,VN_NLDC!R11,Energisa!R11,'TH-PEA-IMPL'!R11,CPS_ADMS_BV!R11,'Canadian Solar Spain'!R11,'PIP-SEC'!R11,BHE!R11,'BWP Telecom'!R11,Duquesne!R11,SEPA_NIST!R11,'Future Client 2'!R11,'Future Client 3'!R11,'Future Client 4'!R11,'Future Client 5'!R11)</f>
        <v>156</v>
      </c>
      <c r="S11" s="58">
        <f>SUM('AEP-EMS'!S11,'TH-MEA'!S11, Avangrid!S11,'BWP ECC'!S11,'Con Edison'!S11,'Arizona Corp'!S11,'NIPSCO-Elc'!S11,SDGE!S11,TVA!S11,'MX-MIM'!S11,'Consumers Energy'!S11,TPC!S11,WB_EVN!S11,'NV Energy'!S11,VN_NLDC!S11,Energisa!S11,'TH-PEA-IMPL'!S11,CPS_ADMS_BV!S11,'Canadian Solar Spain'!S11,'PIP-SEC'!S11,BHE!S11,'BWP Telecom'!S11,Duquesne!S11,SEPA_NIST!S11,'Future Client 2'!S11,'Future Client 3'!S11,'Future Client 4'!S11,'Future Client 5'!S11)</f>
        <v>72</v>
      </c>
      <c r="T11" s="145">
        <f>SUM('AEP-EMS'!T11,'TH-MEA'!T11, Avangrid!T11,'BWP ECC'!T11,'Con Edison'!T11,'Arizona Corp'!T11,'NIPSCO-Elc'!T11,SDGE!T11,TVA!T11,'MX-MIM'!T11,'Consumers Energy'!T11,TPC!T11,WB_EVN!T11,'NV Energy'!T11,VN_NLDC!T11,Energisa!T11,'TH-PEA-IMPL'!T11,CPS_ADMS_BV!T11,'Canadian Solar Spain'!T11,'PIP-SEC'!T11,BHE!T11,'BWP Telecom'!T11,Duquesne!T11,SEPA_NIST!T11,'Future Client 2'!T11,'Future Client 3'!T11,'Future Client 4'!T11,'Future Client 5'!T11)</f>
        <v>125</v>
      </c>
      <c r="U11" s="145">
        <f>SUM('AEP-EMS'!U11,'TH-MEA'!U11, Avangrid!U11,'BWP ECC'!U11,'Con Edison'!U11,'Arizona Corp'!U11,'NIPSCO-Elc'!U11,SDGE!U11,TVA!U11,'MX-MIM'!U11,'Consumers Energy'!U11,TPC!U11,WB_EVN!U11,'NV Energy'!U11,VN_NLDC!U11,Energisa!U11,'TH-PEA-IMPL'!U11,CPS_ADMS_BV!U11,'Canadian Solar Spain'!U11,'PIP-SEC'!U11,BHE!U11,'BWP Telecom'!U11,Duquesne!U11,SEPA_NIST!U11,'Future Client 2'!U11,'Future Client 3'!U11,'Future Client 4'!U11,'Future Client 5'!U11)</f>
        <v>96</v>
      </c>
      <c r="V11" s="145">
        <f>SUM('AEP-EMS'!V11,'TH-MEA'!V11, Avangrid!V11,'BWP ECC'!V11,'Con Edison'!V11,'Arizona Corp'!V11,'NIPSCO-Elc'!V11,SDGE!V11,TVA!V11,'MX-MIM'!V11,'Consumers Energy'!V11,TPC!V11,WB_EVN!V11,'NV Energy'!V11,VN_NLDC!V11,Energisa!V11,'TH-PEA-IMPL'!V11,CPS_ADMS_BV!V11,'Canadian Solar Spain'!V11,'PIP-SEC'!V11,BHE!V11,'BWP Telecom'!V11,Duquesne!V11,SEPA_NIST!V11,'Future Client 2'!V11,'Future Client 3'!V11,'Future Client 4'!V11,'Future Client 5'!V11)</f>
        <v>12</v>
      </c>
      <c r="W11" s="145">
        <f>SUM('AEP-EMS'!W11,'TH-MEA'!W11, Avangrid!W11,'BWP ECC'!W11,'Con Edison'!W11,'Arizona Corp'!W11,'NIPSCO-Elc'!W11,SDGE!W11,TVA!W11,'MX-MIM'!W11,'Consumers Energy'!W11,TPC!W11,WB_EVN!W11,'NV Energy'!W11,VN_NLDC!W11,Energisa!W11,'TH-PEA-IMPL'!W11,CPS_ADMS_BV!W11,'Canadian Solar Spain'!W11,'PIP-SEC'!W11,BHE!W11,'BWP Telecom'!W11,Duquesne!W11,SEPA_NIST!W11,'Future Client 2'!W11,'Future Client 3'!W11,'Future Client 4'!W11,'Future Client 5'!W11)</f>
        <v>8</v>
      </c>
      <c r="X11" s="145">
        <f>SUM('AEP-EMS'!X11,'TH-MEA'!X11, Avangrid!X11,'BWP ECC'!X11,'Con Edison'!X11,'Arizona Corp'!X11,'NIPSCO-Elc'!X11,SDGE!X11,TVA!X11,'MX-MIM'!X11,'Consumers Energy'!X11,TPC!X11,WB_EVN!X11,'NV Energy'!X11,VN_NLDC!X11,Energisa!X11,'TH-PEA-IMPL'!X11,CPS_ADMS_BV!X11,'Canadian Solar Spain'!X11,'PIP-SEC'!X11,BHE!X11,'BWP Telecom'!X11,Duquesne!X11,SEPA_NIST!X11,'Future Client 2'!X11,'Future Client 3'!X11,'Future Client 4'!X11,'Future Client 5'!X11)</f>
        <v>8</v>
      </c>
      <c r="Y11" s="145">
        <f>SUM('AEP-EMS'!Y11,'TH-MEA'!Y11, Avangrid!Y11,'BWP ECC'!Y11,'Con Edison'!Y11,'Arizona Corp'!Y11,'NIPSCO-Elc'!Y11,SDGE!Y11,TVA!Y11,'MX-MIM'!Y11,'Consumers Energy'!Y11,TPC!Y11,WB_EVN!Y11,'NV Energy'!Y11,VN_NLDC!Y11,Energisa!Y11,'TH-PEA-IMPL'!Y11,CPS_ADMS_BV!Y11,'Canadian Solar Spain'!Y11,'PIP-SEC'!Y11,BHE!Y11,'BWP Telecom'!Y11,Duquesne!Y11,SEPA_NIST!Y11,'Future Client 2'!Y11,'Future Client 3'!Y11,'Future Client 4'!Y11,'Future Client 5'!Y11)</f>
        <v>8</v>
      </c>
      <c r="Z11" s="111">
        <f>SUM('AEP-EMS'!Z11,'TH-MEA'!Z11, Avangrid!Z11,'BWP ECC'!Z11,'Con Edison'!Z11,'Arizona Corp'!Z11,'NIPSCO-Elc'!Z11,SDGE!Z11,TVA!Z11,'MX-MIM'!Z11,'Consumers Energy'!Z11,TPC!Z11,WB_EVN!Z11,'NV Energy'!Z11,VN_NLDC!Z11,Energisa!Z11,'TH-PEA-IMPL'!Z11,CPS_ADMS_BV!Z11,'Canadian Solar Spain'!Z11,'PIP-SEC'!Z11,BHE!Z11,'BWP Telecom'!Z11,Duquesne!Z11,SEPA_NIST!Z11,'Future Client 2'!Z11,'Future Client 3'!Z11,'Future Client 4'!Z11,'Future Client 5'!Z11)</f>
        <v>8</v>
      </c>
      <c r="AB11" s="49"/>
    </row>
    <row r="12" spans="1:28">
      <c r="B12" s="78" t="s">
        <v>56</v>
      </c>
      <c r="C12" s="108">
        <f>SUM('AEP-EMS'!C12,'TH-MEA'!C12, Avangrid!C12,'BWP ECC'!C12,'Con Edison'!C12,'Arizona Corp'!C12,'NIPSCO-Elc'!C12,SDGE!C12,TVA!C12,'MX-MIM'!C12,'Consumers Energy'!C12,TPC!C12,WB_EVN!C12,'NV Energy'!C12,VN_NLDC!C12,Energisa!C12,'TH-PEA-IMPL'!C12,CPS_ADMS_BV!C12,'Canadian Solar Spain'!C12,'PIP-SEC'!C12,BHE!C12,'BWP Telecom'!C12,Duquesne!C12,SEPA_NIST!C12,'Future Client 2'!C12,'Future Client 3'!C12,'Future Client 4'!C12,'Future Client 5'!C12)</f>
        <v>68</v>
      </c>
      <c r="D12" s="63">
        <f>SUM('AEP-EMS'!D12,'TH-MEA'!D12, Avangrid!D12,'BWP ECC'!D12,'Con Edison'!D12,'Arizona Corp'!D12,'NIPSCO-Elc'!D12,SDGE!D12,TVA!D12,'MX-MIM'!D12,'Consumers Energy'!D12,TPC!D12,WB_EVN!D12,'NV Energy'!D12,VN_NLDC!D12,Energisa!D12,'TH-PEA-IMPL'!D12,CPS_ADMS_BV!D12,'Canadian Solar Spain'!D12,'PIP-SEC'!D12,BHE!D12,'BWP Telecom'!D12,Duquesne!D12,SEPA_NIST!D12,'Future Client 2'!D12,'Future Client 3'!D12,'Future Client 4'!D12,'Future Client 5'!D12)</f>
        <v>112</v>
      </c>
      <c r="E12" s="63">
        <f>SUM('AEP-EMS'!E12,'TH-MEA'!E12, Avangrid!E12,'BWP ECC'!E12,'Con Edison'!E12,'Arizona Corp'!E12,'NIPSCO-Elc'!E12,SDGE!E12,TVA!E12,'MX-MIM'!E12,'Consumers Energy'!E12,TPC!E12,WB_EVN!E12,'NV Energy'!E12,VN_NLDC!E12,Energisa!E12,'TH-PEA-IMPL'!E12,CPS_ADMS_BV!E12,'Canadian Solar Spain'!E12,'PIP-SEC'!E12,BHE!E12,'BWP Telecom'!E12,Duquesne!E12,SEPA_NIST!E12,'Future Client 2'!E12,'Future Client 3'!E12,'Future Client 4'!E12,'Future Client 5'!E12)</f>
        <v>164</v>
      </c>
      <c r="F12" s="63">
        <f>SUM('AEP-EMS'!F12,'TH-MEA'!F12, Avangrid!F12,'BWP ECC'!F12,'Con Edison'!F12,'Arizona Corp'!F12,'NIPSCO-Elc'!F12,SDGE!F12,TVA!F12,'MX-MIM'!F12,'Consumers Energy'!F12,TPC!F12,WB_EVN!F12,'NV Energy'!F12,VN_NLDC!F12,Energisa!F12,'TH-PEA-IMPL'!F12,CPS_ADMS_BV!F12,'Canadian Solar Spain'!F12,'PIP-SEC'!F12,BHE!F12,'BWP Telecom'!F12,Duquesne!F12,SEPA_NIST!F12,'Future Client 2'!F12,'Future Client 3'!F12,'Future Client 4'!F12,'Future Client 5'!F12)</f>
        <v>120</v>
      </c>
      <c r="G12" s="63">
        <f>SUM('AEP-EMS'!G12,'TH-MEA'!G12, Avangrid!G12,'BWP ECC'!G12,'Con Edison'!G12,'Arizona Corp'!G12,'NIPSCO-Elc'!G12,SDGE!G12,TVA!G12,'MX-MIM'!G12,'Consumers Energy'!G12,TPC!G12,WB_EVN!G12,'NV Energy'!G12,VN_NLDC!G12,Energisa!G12,'TH-PEA-IMPL'!G12,CPS_ADMS_BV!G12,'Canadian Solar Spain'!G12,'PIP-SEC'!G12,BHE!G12,'BWP Telecom'!G12,Duquesne!G12,SEPA_NIST!G12,'Future Client 2'!G12,'Future Client 3'!G12,'Future Client 4'!G12,'Future Client 5'!G12)</f>
        <v>112</v>
      </c>
      <c r="H12" s="63">
        <f>SUM('AEP-EMS'!H12,'TH-MEA'!H12, Avangrid!H12,'BWP ECC'!H12,'Con Edison'!H12,'Arizona Corp'!H12,'NIPSCO-Elc'!H12,SDGE!H12,TVA!H12,'MX-MIM'!H12,'Consumers Energy'!H12,TPC!H12,WB_EVN!H12,'NV Energy'!H12,VN_NLDC!H12,Energisa!H12,'TH-PEA-IMPL'!H12,CPS_ADMS_BV!H12,'Canadian Solar Spain'!H12,'PIP-SEC'!H12,BHE!H12,'BWP Telecom'!H12,Duquesne!H12,SEPA_NIST!H12,'Future Client 2'!H12,'Future Client 3'!H12,'Future Client 4'!H12,'Future Client 5'!H12)</f>
        <v>112</v>
      </c>
      <c r="I12" s="63">
        <f>SUM('AEP-EMS'!I12,'TH-MEA'!I12, Avangrid!I12,'BWP ECC'!I12,'Con Edison'!I12,'Arizona Corp'!I12,'NIPSCO-Elc'!I12,SDGE!I12,TVA!I12,'MX-MIM'!I12,'Consumers Energy'!I12,TPC!I12,WB_EVN!I12,'NV Energy'!I12,VN_NLDC!I12,Energisa!I12,'TH-PEA-IMPL'!I12,CPS_ADMS_BV!I12,'Canadian Solar Spain'!I12,'PIP-SEC'!I12,BHE!I12,'BWP Telecom'!I12,Duquesne!I12,SEPA_NIST!I12,'Future Client 2'!I12,'Future Client 3'!I12,'Future Client 4'!I12,'Future Client 5'!I12)</f>
        <v>73</v>
      </c>
      <c r="J12" s="63">
        <f>SUM('AEP-EMS'!J12,'TH-MEA'!J12, Avangrid!J12,'BWP ECC'!J12,'Con Edison'!J12,'Arizona Corp'!J12,'NIPSCO-Elc'!J12,SDGE!J12,TVA!J12,'MX-MIM'!J12,'Consumers Energy'!J12,TPC!J12,WB_EVN!J12,'NV Energy'!J12,VN_NLDC!J12,Energisa!J12,'TH-PEA-IMPL'!J12,CPS_ADMS_BV!J12,'Canadian Solar Spain'!J12,'PIP-SEC'!J12,BHE!J12,'BWP Telecom'!J12,Duquesne!J12,SEPA_NIST!J12,'Future Client 2'!J12,'Future Client 3'!J12,'Future Client 4'!J12,'Future Client 5'!J12)</f>
        <v>138</v>
      </c>
      <c r="K12" s="63">
        <f>SUM('AEP-EMS'!K12,'TH-MEA'!K12, Avangrid!K12,'BWP ECC'!K12,'Con Edison'!K12,'Arizona Corp'!K12,'NIPSCO-Elc'!K12,SDGE!K12,TVA!K12,'MX-MIM'!K12,'Consumers Energy'!K12,TPC!K12,WB_EVN!K12,'NV Energy'!K12,VN_NLDC!K12,Energisa!K12,'TH-PEA-IMPL'!K12,CPS_ADMS_BV!K12,'Canadian Solar Spain'!K12,'PIP-SEC'!K12,BHE!K12,'BWP Telecom'!K12,Duquesne!K12,SEPA_NIST!K12,'Future Client 2'!K12,'Future Client 3'!K12,'Future Client 4'!K12,'Future Client 5'!K12)</f>
        <v>95</v>
      </c>
      <c r="L12" s="63">
        <f>SUM('AEP-EMS'!L12,'TH-MEA'!L12, Avangrid!L12,'BWP ECC'!L12,'Con Edison'!L12,'Arizona Corp'!L12,'NIPSCO-Elc'!L12,SDGE!L12,TVA!L12,'MX-MIM'!L12,'Consumers Energy'!L12,TPC!L12,WB_EVN!L12,'NV Energy'!L12,VN_NLDC!L12,Energisa!L12,'TH-PEA-IMPL'!L12,CPS_ADMS_BV!L12,'Canadian Solar Spain'!L12,'PIP-SEC'!L12,BHE!L12,'BWP Telecom'!L12,Duquesne!L12,SEPA_NIST!L12,'Future Client 2'!L12,'Future Client 3'!L12,'Future Client 4'!L12,'Future Client 5'!L12)</f>
        <v>100</v>
      </c>
      <c r="M12" s="63">
        <f>SUM('AEP-EMS'!M12,'TH-MEA'!M12, Avangrid!M12,'BWP ECC'!M12,'Con Edison'!M12,'Arizona Corp'!M12,'NIPSCO-Elc'!M12,SDGE!M12,TVA!M12,'MX-MIM'!M12,'Consumers Energy'!M12,TPC!M12,WB_EVN!M12,'NV Energy'!M12,VN_NLDC!M12,Energisa!M12,'TH-PEA-IMPL'!M12,CPS_ADMS_BV!M12,'Canadian Solar Spain'!M12,'PIP-SEC'!M12,BHE!M12,'BWP Telecom'!M12,Duquesne!M12,SEPA_NIST!M12,'Future Client 2'!M12,'Future Client 3'!M12,'Future Client 4'!M12,'Future Client 5'!M12)</f>
        <v>91</v>
      </c>
      <c r="N12" s="109">
        <f>SUM('AEP-EMS'!N12,'TH-MEA'!N12, Avangrid!N12,'BWP ECC'!N12,'Con Edison'!N12,'Arizona Corp'!N12,'NIPSCO-Elc'!N12,SDGE!N12,TVA!N12,'MX-MIM'!N12,'Consumers Energy'!N12,TPC!N12,WB_EVN!N12,'NV Energy'!N12,VN_NLDC!N12,Energisa!N12,'TH-PEA-IMPL'!N12,CPS_ADMS_BV!N12,'Canadian Solar Spain'!N12,'PIP-SEC'!N12,BHE!N12,'BWP Telecom'!N12,Duquesne!N12,SEPA_NIST!N12,'Future Client 2'!N12,'Future Client 3'!N12,'Future Client 4'!N12,'Future Client 5'!N12)</f>
        <v>77</v>
      </c>
      <c r="O12" s="110">
        <f>SUM('AEP-EMS'!O12,'TH-MEA'!O12, Avangrid!O12,'BWP ECC'!O12,'Con Edison'!O12,'Arizona Corp'!O12,'NIPSCO-Elc'!O12,SDGE!O12,TVA!O12,'MX-MIM'!O12,'Consumers Energy'!O12,TPC!O12,WB_EVN!O12,'NV Energy'!O12,VN_NLDC!O12,Energisa!O12,'TH-PEA-IMPL'!O12,CPS_ADMS_BV!O12,'Canadian Solar Spain'!O12,'PIP-SEC'!O12,BHE!O12,'BWP Telecom'!O12,Duquesne!O12,SEPA_NIST!O12,'Future Client 2'!O12,'Future Client 3'!O12,'Future Client 4'!O12,'Future Client 5'!O12)</f>
        <v>104</v>
      </c>
      <c r="P12" s="58">
        <f>SUM('AEP-EMS'!P12,'TH-MEA'!P12, Avangrid!P12,'BWP ECC'!P12,'Con Edison'!P12,'Arizona Corp'!P12,'NIPSCO-Elc'!P12,SDGE!P12,TVA!P12,'MX-MIM'!P12,'Consumers Energy'!P12,TPC!P12,WB_EVN!P12,'NV Energy'!P12,VN_NLDC!P12,Energisa!P12,'TH-PEA-IMPL'!P12,CPS_ADMS_BV!P12,'Canadian Solar Spain'!P12,'PIP-SEC'!P12,BHE!P12,'BWP Telecom'!P12,Duquesne!P12,SEPA_NIST!P12,'Future Client 2'!P12,'Future Client 3'!P12,'Future Client 4'!P12,'Future Client 5'!P12)</f>
        <v>96</v>
      </c>
      <c r="Q12" s="58">
        <f>SUM('AEP-EMS'!Q12,'TH-MEA'!Q12, Avangrid!Q12,'BWP ECC'!Q12,'Con Edison'!Q12,'Arizona Corp'!Q12,'NIPSCO-Elc'!Q12,SDGE!Q12,TVA!Q12,'MX-MIM'!Q12,'Consumers Energy'!Q12,TPC!Q12,WB_EVN!Q12,'NV Energy'!Q12,VN_NLDC!Q12,Energisa!Q12,'TH-PEA-IMPL'!Q12,CPS_ADMS_BV!Q12,'Canadian Solar Spain'!Q12,'PIP-SEC'!Q12,BHE!Q12,'BWP Telecom'!Q12,Duquesne!Q12,SEPA_NIST!Q12,'Future Client 2'!Q12,'Future Client 3'!Q12,'Future Client 4'!Q12,'Future Client 5'!Q12)</f>
        <v>80</v>
      </c>
      <c r="R12" s="58">
        <f>SUM('AEP-EMS'!R12,'TH-MEA'!R12, Avangrid!R12,'BWP ECC'!R12,'Con Edison'!R12,'Arizona Corp'!R12,'NIPSCO-Elc'!R12,SDGE!R12,TVA!R12,'MX-MIM'!R12,'Consumers Energy'!R12,TPC!R12,WB_EVN!R12,'NV Energy'!R12,VN_NLDC!R12,Energisa!R12,'TH-PEA-IMPL'!R12,CPS_ADMS_BV!R12,'Canadian Solar Spain'!R12,'PIP-SEC'!R12,BHE!R12,'BWP Telecom'!R12,Duquesne!R12,SEPA_NIST!R12,'Future Client 2'!R12,'Future Client 3'!R12,'Future Client 4'!R12,'Future Client 5'!R12)</f>
        <v>40</v>
      </c>
      <c r="S12" s="58">
        <f>SUM('AEP-EMS'!S12,'TH-MEA'!S12, Avangrid!S12,'BWP ECC'!S12,'Con Edison'!S12,'Arizona Corp'!S12,'NIPSCO-Elc'!S12,SDGE!S12,TVA!S12,'MX-MIM'!S12,'Consumers Energy'!S12,TPC!S12,WB_EVN!S12,'NV Energy'!S12,VN_NLDC!S12,Energisa!S12,'TH-PEA-IMPL'!S12,CPS_ADMS_BV!S12,'Canadian Solar Spain'!S12,'PIP-SEC'!S12,BHE!S12,'BWP Telecom'!S12,Duquesne!S12,SEPA_NIST!S12,'Future Client 2'!S12,'Future Client 3'!S12,'Future Client 4'!S12,'Future Client 5'!S12)</f>
        <v>0</v>
      </c>
      <c r="T12" s="145">
        <f>SUM('AEP-EMS'!T12,'TH-MEA'!T12, Avangrid!T12,'BWP ECC'!T12,'Con Edison'!T12,'Arizona Corp'!T12,'NIPSCO-Elc'!T12,SDGE!T12,TVA!T12,'MX-MIM'!T12,'Consumers Energy'!T12,TPC!T12,WB_EVN!T12,'NV Energy'!T12,VN_NLDC!T12,Energisa!T12,'TH-PEA-IMPL'!T12,CPS_ADMS_BV!T12,'Canadian Solar Spain'!T12,'PIP-SEC'!T12,BHE!T12,'BWP Telecom'!T12,Duquesne!T12,SEPA_NIST!T12,'Future Client 2'!T12,'Future Client 3'!T12,'Future Client 4'!T12,'Future Client 5'!T12)</f>
        <v>0</v>
      </c>
      <c r="U12" s="145">
        <f>SUM('AEP-EMS'!U12,'TH-MEA'!U12, Avangrid!U12,'BWP ECC'!U12,'Con Edison'!U12,'Arizona Corp'!U12,'NIPSCO-Elc'!U12,SDGE!U12,TVA!U12,'MX-MIM'!U12,'Consumers Energy'!U12,TPC!U12,WB_EVN!U12,'NV Energy'!U12,VN_NLDC!U12,Energisa!U12,'TH-PEA-IMPL'!U12,CPS_ADMS_BV!U12,'Canadian Solar Spain'!U12,'PIP-SEC'!U12,BHE!U12,'BWP Telecom'!U12,Duquesne!U12,SEPA_NIST!U12,'Future Client 2'!U12,'Future Client 3'!U12,'Future Client 4'!U12,'Future Client 5'!U12)</f>
        <v>0</v>
      </c>
      <c r="V12" s="145">
        <f>SUM('AEP-EMS'!V12,'TH-MEA'!V12, Avangrid!V12,'BWP ECC'!V12,'Con Edison'!V12,'Arizona Corp'!V12,'NIPSCO-Elc'!V12,SDGE!V12,TVA!V12,'MX-MIM'!V12,'Consumers Energy'!V12,TPC!V12,WB_EVN!V12,'NV Energy'!V12,VN_NLDC!V12,Energisa!V12,'TH-PEA-IMPL'!V12,CPS_ADMS_BV!V12,'Canadian Solar Spain'!V12,'PIP-SEC'!V12,BHE!V12,'BWP Telecom'!V12,Duquesne!V12,SEPA_NIST!V12,'Future Client 2'!V12,'Future Client 3'!V12,'Future Client 4'!V12,'Future Client 5'!V12)</f>
        <v>0</v>
      </c>
      <c r="W12" s="145">
        <f>SUM('AEP-EMS'!W12,'TH-MEA'!W12, Avangrid!W12,'BWP ECC'!W12,'Con Edison'!W12,'Arizona Corp'!W12,'NIPSCO-Elc'!W12,SDGE!W12,TVA!W12,'MX-MIM'!W12,'Consumers Energy'!W12,TPC!W12,WB_EVN!W12,'NV Energy'!W12,VN_NLDC!W12,Energisa!W12,'TH-PEA-IMPL'!W12,CPS_ADMS_BV!W12,'Canadian Solar Spain'!W12,'PIP-SEC'!W12,BHE!W12,'BWP Telecom'!W12,Duquesne!W12,SEPA_NIST!W12,'Future Client 2'!W12,'Future Client 3'!W12,'Future Client 4'!W12,'Future Client 5'!W12)</f>
        <v>0</v>
      </c>
      <c r="X12" s="145">
        <f>SUM('AEP-EMS'!X12,'TH-MEA'!X12, Avangrid!X12,'BWP ECC'!X12,'Con Edison'!X12,'Arizona Corp'!X12,'NIPSCO-Elc'!X12,SDGE!X12,TVA!X12,'MX-MIM'!X12,'Consumers Energy'!X12,TPC!X12,WB_EVN!X12,'NV Energy'!X12,VN_NLDC!X12,Energisa!X12,'TH-PEA-IMPL'!X12,CPS_ADMS_BV!X12,'Canadian Solar Spain'!X12,'PIP-SEC'!X12,BHE!X12,'BWP Telecom'!X12,Duquesne!X12,SEPA_NIST!X12,'Future Client 2'!X12,'Future Client 3'!X12,'Future Client 4'!X12,'Future Client 5'!X12)</f>
        <v>0</v>
      </c>
      <c r="Y12" s="145">
        <f>SUM('AEP-EMS'!Y12,'TH-MEA'!Y12, Avangrid!Y12,'BWP ECC'!Y12,'Con Edison'!Y12,'Arizona Corp'!Y12,'NIPSCO-Elc'!Y12,SDGE!Y12,TVA!Y12,'MX-MIM'!Y12,'Consumers Energy'!Y12,TPC!Y12,WB_EVN!Y12,'NV Energy'!Y12,VN_NLDC!Y12,Energisa!Y12,'TH-PEA-IMPL'!Y12,CPS_ADMS_BV!Y12,'Canadian Solar Spain'!Y12,'PIP-SEC'!Y12,BHE!Y12,'BWP Telecom'!Y12,Duquesne!Y12,SEPA_NIST!Y12,'Future Client 2'!Y12,'Future Client 3'!Y12,'Future Client 4'!Y12,'Future Client 5'!Y12)</f>
        <v>0</v>
      </c>
      <c r="Z12" s="111">
        <f>SUM('AEP-EMS'!Z12,'TH-MEA'!Z12, Avangrid!Z12,'BWP ECC'!Z12,'Con Edison'!Z12,'Arizona Corp'!Z12,'NIPSCO-Elc'!Z12,SDGE!Z12,TVA!Z12,'MX-MIM'!Z12,'Consumers Energy'!Z12,TPC!Z12,WB_EVN!Z12,'NV Energy'!Z12,VN_NLDC!Z12,Energisa!Z12,'TH-PEA-IMPL'!Z12,CPS_ADMS_BV!Z12,'Canadian Solar Spain'!Z12,'PIP-SEC'!Z12,BHE!Z12,'BWP Telecom'!Z12,Duquesne!Z12,SEPA_NIST!Z12,'Future Client 2'!Z12,'Future Client 3'!Z12,'Future Client 4'!Z12,'Future Client 5'!Z12)</f>
        <v>0</v>
      </c>
      <c r="AB12" s="49"/>
    </row>
    <row r="13" spans="1:28">
      <c r="B13" s="78" t="s">
        <v>57</v>
      </c>
      <c r="C13" s="108">
        <f>SUM('AEP-EMS'!C13,'TH-MEA'!C13, Avangrid!C13,'BWP ECC'!C13,'Con Edison'!C13,'Arizona Corp'!C13,'NIPSCO-Elc'!C13,SDGE!C13,TVA!C13,'MX-MIM'!C13,'Consumers Energy'!C13,TPC!C13,WB_EVN!C13,'NV Energy'!C13,VN_NLDC!C13,Energisa!C13,'TH-PEA-IMPL'!C13,CPS_ADMS_BV!C13,'Canadian Solar Spain'!C13,'PIP-SEC'!C13,BHE!C13,'BWP Telecom'!C13,Duquesne!C13,SEPA_NIST!C13,'Future Client 2'!C13,'Future Client 3'!C13,'Future Client 4'!C13,'Future Client 5'!C13)</f>
        <v>130</v>
      </c>
      <c r="D13" s="63">
        <f>SUM('AEP-EMS'!D13,'TH-MEA'!D13, Avangrid!D13,'BWP ECC'!D13,'Con Edison'!D13,'Arizona Corp'!D13,'NIPSCO-Elc'!D13,SDGE!D13,TVA!D13,'MX-MIM'!D13,'Consumers Energy'!D13,TPC!D13,WB_EVN!D13,'NV Energy'!D13,VN_NLDC!D13,Energisa!D13,'TH-PEA-IMPL'!D13,CPS_ADMS_BV!D13,'Canadian Solar Spain'!D13,'PIP-SEC'!D13,BHE!D13,'BWP Telecom'!D13,Duquesne!D13,SEPA_NIST!D13,'Future Client 2'!D13,'Future Client 3'!D13,'Future Client 4'!D13,'Future Client 5'!D13)</f>
        <v>121</v>
      </c>
      <c r="E13" s="63">
        <f>SUM('AEP-EMS'!E13,'TH-MEA'!E13, Avangrid!E13,'BWP ECC'!E13,'Con Edison'!E13,'Arizona Corp'!E13,'NIPSCO-Elc'!E13,SDGE!E13,TVA!E13,'MX-MIM'!E13,'Consumers Energy'!E13,TPC!E13,WB_EVN!E13,'NV Energy'!E13,VN_NLDC!E13,Energisa!E13,'TH-PEA-IMPL'!E13,CPS_ADMS_BV!E13,'Canadian Solar Spain'!E13,'PIP-SEC'!E13,BHE!E13,'BWP Telecom'!E13,Duquesne!E13,SEPA_NIST!E13,'Future Client 2'!E13,'Future Client 3'!E13,'Future Client 4'!E13,'Future Client 5'!E13)</f>
        <v>152</v>
      </c>
      <c r="F13" s="63">
        <f>SUM('AEP-EMS'!F13,'TH-MEA'!F13, Avangrid!F13,'BWP ECC'!F13,'Con Edison'!F13,'Arizona Corp'!F13,'NIPSCO-Elc'!F13,SDGE!F13,TVA!F13,'MX-MIM'!F13,'Consumers Energy'!F13,TPC!F13,WB_EVN!F13,'NV Energy'!F13,VN_NLDC!F13,Energisa!F13,'TH-PEA-IMPL'!F13,CPS_ADMS_BV!F13,'Canadian Solar Spain'!F13,'PIP-SEC'!F13,BHE!F13,'BWP Telecom'!F13,Duquesne!F13,SEPA_NIST!F13,'Future Client 2'!F13,'Future Client 3'!F13,'Future Client 4'!F13,'Future Client 5'!F13)</f>
        <v>103</v>
      </c>
      <c r="G13" s="63">
        <f>SUM('AEP-EMS'!G13,'TH-MEA'!G13, Avangrid!G13,'BWP ECC'!G13,'Con Edison'!G13,'Arizona Corp'!G13,'NIPSCO-Elc'!G13,SDGE!G13,TVA!G13,'MX-MIM'!G13,'Consumers Energy'!G13,TPC!G13,WB_EVN!G13,'NV Energy'!G13,VN_NLDC!G13,Energisa!G13,'TH-PEA-IMPL'!G13,CPS_ADMS_BV!G13,'Canadian Solar Spain'!G13,'PIP-SEC'!G13,BHE!G13,'BWP Telecom'!G13,Duquesne!G13,SEPA_NIST!G13,'Future Client 2'!G13,'Future Client 3'!G13,'Future Client 4'!G13,'Future Client 5'!G13)</f>
        <v>124</v>
      </c>
      <c r="H13" s="63">
        <f>SUM('AEP-EMS'!H13,'TH-MEA'!H13, Avangrid!H13,'BWP ECC'!H13,'Con Edison'!H13,'Arizona Corp'!H13,'NIPSCO-Elc'!H13,SDGE!H13,TVA!H13,'MX-MIM'!H13,'Consumers Energy'!H13,TPC!H13,WB_EVN!H13,'NV Energy'!H13,VN_NLDC!H13,Energisa!H13,'TH-PEA-IMPL'!H13,CPS_ADMS_BV!H13,'Canadian Solar Spain'!H13,'PIP-SEC'!H13,BHE!H13,'BWP Telecom'!H13,Duquesne!H13,SEPA_NIST!H13,'Future Client 2'!H13,'Future Client 3'!H13,'Future Client 4'!H13,'Future Client 5'!H13)</f>
        <v>134</v>
      </c>
      <c r="I13" s="63">
        <f>SUM('AEP-EMS'!I13,'TH-MEA'!I13, Avangrid!I13,'BWP ECC'!I13,'Con Edison'!I13,'Arizona Corp'!I13,'NIPSCO-Elc'!I13,SDGE!I13,TVA!I13,'MX-MIM'!I13,'Consumers Energy'!I13,TPC!I13,WB_EVN!I13,'NV Energy'!I13,VN_NLDC!I13,Energisa!I13,'TH-PEA-IMPL'!I13,CPS_ADMS_BV!I13,'Canadian Solar Spain'!I13,'PIP-SEC'!I13,BHE!I13,'BWP Telecom'!I13,Duquesne!I13,SEPA_NIST!I13,'Future Client 2'!I13,'Future Client 3'!I13,'Future Client 4'!I13,'Future Client 5'!I13)</f>
        <v>135</v>
      </c>
      <c r="J13" s="63">
        <f>SUM('AEP-EMS'!J13,'TH-MEA'!J13, Avangrid!J13,'BWP ECC'!J13,'Con Edison'!J13,'Arizona Corp'!J13,'NIPSCO-Elc'!J13,SDGE!J13,TVA!J13,'MX-MIM'!J13,'Consumers Energy'!J13,TPC!J13,WB_EVN!J13,'NV Energy'!J13,VN_NLDC!J13,Energisa!J13,'TH-PEA-IMPL'!J13,CPS_ADMS_BV!J13,'Canadian Solar Spain'!J13,'PIP-SEC'!J13,BHE!J13,'BWP Telecom'!J13,Duquesne!J13,SEPA_NIST!J13,'Future Client 2'!J13,'Future Client 3'!J13,'Future Client 4'!J13,'Future Client 5'!J13)</f>
        <v>148</v>
      </c>
      <c r="K13" s="63">
        <f>SUM('AEP-EMS'!K13,'TH-MEA'!K13, Avangrid!K13,'BWP ECC'!K13,'Con Edison'!K13,'Arizona Corp'!K13,'NIPSCO-Elc'!K13,SDGE!K13,TVA!K13,'MX-MIM'!K13,'Consumers Energy'!K13,TPC!K13,WB_EVN!K13,'NV Energy'!K13,VN_NLDC!K13,Energisa!K13,'TH-PEA-IMPL'!K13,CPS_ADMS_BV!K13,'Canadian Solar Spain'!K13,'PIP-SEC'!K13,BHE!K13,'BWP Telecom'!K13,Duquesne!K13,SEPA_NIST!K13,'Future Client 2'!K13,'Future Client 3'!K13,'Future Client 4'!K13,'Future Client 5'!K13)</f>
        <v>137</v>
      </c>
      <c r="L13" s="63">
        <f>SUM('AEP-EMS'!L13,'TH-MEA'!L13, Avangrid!L13,'BWP ECC'!L13,'Con Edison'!L13,'Arizona Corp'!L13,'NIPSCO-Elc'!L13,SDGE!L13,TVA!L13,'MX-MIM'!L13,'Consumers Energy'!L13,TPC!L13,WB_EVN!L13,'NV Energy'!L13,VN_NLDC!L13,Energisa!L13,'TH-PEA-IMPL'!L13,CPS_ADMS_BV!L13,'Canadian Solar Spain'!L13,'PIP-SEC'!L13,BHE!L13,'BWP Telecom'!L13,Duquesne!L13,SEPA_NIST!L13,'Future Client 2'!L13,'Future Client 3'!L13,'Future Client 4'!L13,'Future Client 5'!L13)</f>
        <v>121</v>
      </c>
      <c r="M13" s="63">
        <f>SUM('AEP-EMS'!M13,'TH-MEA'!M13, Avangrid!M13,'BWP ECC'!M13,'Con Edison'!M13,'Arizona Corp'!M13,'NIPSCO-Elc'!M13,SDGE!M13,TVA!M13,'MX-MIM'!M13,'Consumers Energy'!M13,TPC!M13,WB_EVN!M13,'NV Energy'!M13,VN_NLDC!M13,Energisa!M13,'TH-PEA-IMPL'!M13,CPS_ADMS_BV!M13,'Canadian Solar Spain'!M13,'PIP-SEC'!M13,BHE!M13,'BWP Telecom'!M13,Duquesne!M13,SEPA_NIST!M13,'Future Client 2'!M13,'Future Client 3'!M13,'Future Client 4'!M13,'Future Client 5'!M13)</f>
        <v>119</v>
      </c>
      <c r="N13" s="109">
        <f>SUM('AEP-EMS'!N13,'TH-MEA'!N13, Avangrid!N13,'BWP ECC'!N13,'Con Edison'!N13,'Arizona Corp'!N13,'NIPSCO-Elc'!N13,SDGE!N13,TVA!N13,'MX-MIM'!N13,'Consumers Energy'!N13,TPC!N13,WB_EVN!N13,'NV Energy'!N13,VN_NLDC!N13,Energisa!N13,'TH-PEA-IMPL'!N13,CPS_ADMS_BV!N13,'Canadian Solar Spain'!N13,'PIP-SEC'!N13,BHE!N13,'BWP Telecom'!N13,Duquesne!N13,SEPA_NIST!N13,'Future Client 2'!N13,'Future Client 3'!N13,'Future Client 4'!N13,'Future Client 5'!N13)</f>
        <v>143</v>
      </c>
      <c r="O13" s="110">
        <f>SUM('AEP-EMS'!O13,'TH-MEA'!O13, Avangrid!O13,'BWP ECC'!O13,'Con Edison'!O13,'Arizona Corp'!O13,'NIPSCO-Elc'!O13,SDGE!O13,TVA!O13,'MX-MIM'!O13,'Consumers Energy'!O13,TPC!O13,WB_EVN!O13,'NV Energy'!O13,VN_NLDC!O13,Energisa!O13,'TH-PEA-IMPL'!O13,CPS_ADMS_BV!O13,'Canadian Solar Spain'!O13,'PIP-SEC'!O13,BHE!O13,'BWP Telecom'!O13,Duquesne!O13,SEPA_NIST!O13,'Future Client 2'!O13,'Future Client 3'!O13,'Future Client 4'!O13,'Future Client 5'!O13)</f>
        <v>182</v>
      </c>
      <c r="P13" s="58">
        <f>SUM('AEP-EMS'!P13,'TH-MEA'!P13, Avangrid!P13,'BWP ECC'!P13,'Con Edison'!P13,'Arizona Corp'!P13,'NIPSCO-Elc'!P13,SDGE!P13,TVA!P13,'MX-MIM'!P13,'Consumers Energy'!P13,TPC!P13,WB_EVN!P13,'NV Energy'!P13,VN_NLDC!P13,Energisa!P13,'TH-PEA-IMPL'!P13,CPS_ADMS_BV!P13,'Canadian Solar Spain'!P13,'PIP-SEC'!P13,BHE!P13,'BWP Telecom'!P13,Duquesne!P13,SEPA_NIST!P13,'Future Client 2'!P13,'Future Client 3'!P13,'Future Client 4'!P13,'Future Client 5'!P13)</f>
        <v>96</v>
      </c>
      <c r="Q13" s="58">
        <f>SUM('AEP-EMS'!Q13,'TH-MEA'!Q13, Avangrid!Q13,'BWP ECC'!Q13,'Con Edison'!Q13,'Arizona Corp'!Q13,'NIPSCO-Elc'!Q13,SDGE!Q13,TVA!Q13,'MX-MIM'!Q13,'Consumers Energy'!Q13,TPC!Q13,WB_EVN!Q13,'NV Energy'!Q13,VN_NLDC!Q13,Energisa!Q13,'TH-PEA-IMPL'!Q13,CPS_ADMS_BV!Q13,'Canadian Solar Spain'!Q13,'PIP-SEC'!Q13,BHE!Q13,'BWP Telecom'!Q13,Duquesne!Q13,SEPA_NIST!Q13,'Future Client 2'!Q13,'Future Client 3'!Q13,'Future Client 4'!Q13,'Future Client 5'!Q13)</f>
        <v>100</v>
      </c>
      <c r="R13" s="58">
        <f>SUM('AEP-EMS'!R13,'TH-MEA'!R13, Avangrid!R13,'BWP ECC'!R13,'Con Edison'!R13,'Arizona Corp'!R13,'NIPSCO-Elc'!R13,SDGE!R13,TVA!R13,'MX-MIM'!R13,'Consumers Energy'!R13,TPC!R13,WB_EVN!R13,'NV Energy'!R13,VN_NLDC!R13,Energisa!R13,'TH-PEA-IMPL'!R13,CPS_ADMS_BV!R13,'Canadian Solar Spain'!R13,'PIP-SEC'!R13,BHE!R13,'BWP Telecom'!R13,Duquesne!R13,SEPA_NIST!R13,'Future Client 2'!R13,'Future Client 3'!R13,'Future Client 4'!R13,'Future Client 5'!R13)</f>
        <v>92</v>
      </c>
      <c r="S13" s="58">
        <f>SUM('AEP-EMS'!S13,'TH-MEA'!S13, Avangrid!S13,'BWP ECC'!S13,'Con Edison'!S13,'Arizona Corp'!S13,'NIPSCO-Elc'!S13,SDGE!S13,TVA!S13,'MX-MIM'!S13,'Consumers Energy'!S13,TPC!S13,WB_EVN!S13,'NV Energy'!S13,VN_NLDC!S13,Energisa!S13,'TH-PEA-IMPL'!S13,CPS_ADMS_BV!S13,'Canadian Solar Spain'!S13,'PIP-SEC'!S13,BHE!S13,'BWP Telecom'!S13,Duquesne!S13,SEPA_NIST!S13,'Future Client 2'!S13,'Future Client 3'!S13,'Future Client 4'!S13,'Future Client 5'!S13)</f>
        <v>64</v>
      </c>
      <c r="T13" s="145">
        <f>SUM('AEP-EMS'!T13,'TH-MEA'!T13, Avangrid!T13,'BWP ECC'!T13,'Con Edison'!T13,'Arizona Corp'!T13,'NIPSCO-Elc'!T13,SDGE!T13,TVA!T13,'MX-MIM'!T13,'Consumers Energy'!T13,TPC!T13,WB_EVN!T13,'NV Energy'!T13,VN_NLDC!T13,Energisa!T13,'TH-PEA-IMPL'!T13,CPS_ADMS_BV!T13,'Canadian Solar Spain'!T13,'PIP-SEC'!T13,BHE!T13,'BWP Telecom'!T13,Duquesne!T13,SEPA_NIST!T13,'Future Client 2'!T13,'Future Client 3'!T13,'Future Client 4'!T13,'Future Client 5'!T13)</f>
        <v>172</v>
      </c>
      <c r="U13" s="145">
        <f>SUM('AEP-EMS'!U13,'TH-MEA'!U13, Avangrid!U13,'BWP ECC'!U13,'Con Edison'!U13,'Arizona Corp'!U13,'NIPSCO-Elc'!U13,SDGE!U13,TVA!U13,'MX-MIM'!U13,'Consumers Energy'!U13,TPC!U13,WB_EVN!U13,'NV Energy'!U13,VN_NLDC!U13,Energisa!U13,'TH-PEA-IMPL'!U13,CPS_ADMS_BV!U13,'Canadian Solar Spain'!U13,'PIP-SEC'!U13,BHE!U13,'BWP Telecom'!U13,Duquesne!U13,SEPA_NIST!U13,'Future Client 2'!U13,'Future Client 3'!U13,'Future Client 4'!U13,'Future Client 5'!U13)</f>
        <v>100</v>
      </c>
      <c r="V13" s="145">
        <f>SUM('AEP-EMS'!V13,'TH-MEA'!V13, Avangrid!V13,'BWP ECC'!V13,'Con Edison'!V13,'Arizona Corp'!V13,'NIPSCO-Elc'!V13,SDGE!V13,TVA!V13,'MX-MIM'!V13,'Consumers Energy'!V13,TPC!V13,WB_EVN!V13,'NV Energy'!V13,VN_NLDC!V13,Energisa!V13,'TH-PEA-IMPL'!V13,CPS_ADMS_BV!V13,'Canadian Solar Spain'!V13,'PIP-SEC'!V13,BHE!V13,'BWP Telecom'!V13,Duquesne!V13,SEPA_NIST!V13,'Future Client 2'!V13,'Future Client 3'!V13,'Future Client 4'!V13,'Future Client 5'!V13)</f>
        <v>28</v>
      </c>
      <c r="W13" s="145">
        <f>SUM('AEP-EMS'!W13,'TH-MEA'!W13, Avangrid!W13,'BWP ECC'!W13,'Con Edison'!W13,'Arizona Corp'!W13,'NIPSCO-Elc'!W13,SDGE!W13,TVA!W13,'MX-MIM'!W13,'Consumers Energy'!W13,TPC!W13,WB_EVN!W13,'NV Energy'!W13,VN_NLDC!W13,Energisa!W13,'TH-PEA-IMPL'!W13,CPS_ADMS_BV!W13,'Canadian Solar Spain'!W13,'PIP-SEC'!W13,BHE!W13,'BWP Telecom'!W13,Duquesne!W13,SEPA_NIST!W13,'Future Client 2'!W13,'Future Client 3'!W13,'Future Client 4'!W13,'Future Client 5'!W13)</f>
        <v>0</v>
      </c>
      <c r="X13" s="145">
        <f>SUM('AEP-EMS'!X13,'TH-MEA'!X13, Avangrid!X13,'BWP ECC'!X13,'Con Edison'!X13,'Arizona Corp'!X13,'NIPSCO-Elc'!X13,SDGE!X13,TVA!X13,'MX-MIM'!X13,'Consumers Energy'!X13,TPC!X13,WB_EVN!X13,'NV Energy'!X13,VN_NLDC!X13,Energisa!X13,'TH-PEA-IMPL'!X13,CPS_ADMS_BV!X13,'Canadian Solar Spain'!X13,'PIP-SEC'!X13,BHE!X13,'BWP Telecom'!X13,Duquesne!X13,SEPA_NIST!X13,'Future Client 2'!X13,'Future Client 3'!X13,'Future Client 4'!X13,'Future Client 5'!X13)</f>
        <v>0</v>
      </c>
      <c r="Y13" s="145">
        <f>SUM('AEP-EMS'!Y13,'TH-MEA'!Y13, Avangrid!Y13,'BWP ECC'!Y13,'Con Edison'!Y13,'Arizona Corp'!Y13,'NIPSCO-Elc'!Y13,SDGE!Y13,TVA!Y13,'MX-MIM'!Y13,'Consumers Energy'!Y13,TPC!Y13,WB_EVN!Y13,'NV Energy'!Y13,VN_NLDC!Y13,Energisa!Y13,'TH-PEA-IMPL'!Y13,CPS_ADMS_BV!Y13,'Canadian Solar Spain'!Y13,'PIP-SEC'!Y13,BHE!Y13,'BWP Telecom'!Y13,Duquesne!Y13,SEPA_NIST!Y13,'Future Client 2'!Y13,'Future Client 3'!Y13,'Future Client 4'!Y13,'Future Client 5'!Y13)</f>
        <v>0</v>
      </c>
      <c r="Z13" s="111">
        <f>SUM('AEP-EMS'!Z13,'TH-MEA'!Z13, Avangrid!Z13,'BWP ECC'!Z13,'Con Edison'!Z13,'Arizona Corp'!Z13,'NIPSCO-Elc'!Z13,SDGE!Z13,TVA!Z13,'MX-MIM'!Z13,'Consumers Energy'!Z13,TPC!Z13,WB_EVN!Z13,'NV Energy'!Z13,VN_NLDC!Z13,Energisa!Z13,'TH-PEA-IMPL'!Z13,CPS_ADMS_BV!Z13,'Canadian Solar Spain'!Z13,'PIP-SEC'!Z13,BHE!Z13,'BWP Telecom'!Z13,Duquesne!Z13,SEPA_NIST!Z13,'Future Client 2'!Z13,'Future Client 3'!Z13,'Future Client 4'!Z13,'Future Client 5'!Z13)</f>
        <v>0</v>
      </c>
      <c r="AB13" s="49"/>
    </row>
    <row r="14" spans="1:28">
      <c r="B14" s="78" t="s">
        <v>58</v>
      </c>
      <c r="C14" s="108">
        <f>SUM('AEP-EMS'!C14,'TH-MEA'!C14, Avangrid!C14,'BWP ECC'!C14,'Con Edison'!C14,'Arizona Corp'!C14,'NIPSCO-Elc'!C14,SDGE!C14,TVA!C14,'MX-MIM'!C14,'Consumers Energy'!C14,TPC!C14,WB_EVN!C14,'NV Energy'!C14,VN_NLDC!C14,Energisa!C14,'TH-PEA-IMPL'!C14,CPS_ADMS_BV!C14,'Canadian Solar Spain'!C14,'PIP-SEC'!C14,BHE!C14,'BWP Telecom'!C14,Duquesne!C14,SEPA_NIST!C14,'Future Client 2'!C14,'Future Client 3'!C14,'Future Client 4'!C14,'Future Client 5'!C14)</f>
        <v>0</v>
      </c>
      <c r="D14" s="63">
        <f>SUM('AEP-EMS'!D14,'TH-MEA'!D14, Avangrid!D14,'BWP ECC'!D14,'Con Edison'!D14,'Arizona Corp'!D14,'NIPSCO-Elc'!D14,SDGE!D14,TVA!D14,'MX-MIM'!D14,'Consumers Energy'!D14,TPC!D14,WB_EVN!D14,'NV Energy'!D14,VN_NLDC!D14,Energisa!D14,'TH-PEA-IMPL'!D14,CPS_ADMS_BV!D14,'Canadian Solar Spain'!D14,'PIP-SEC'!D14,BHE!D14,'BWP Telecom'!D14,Duquesne!D14,SEPA_NIST!D14,'Future Client 2'!D14,'Future Client 3'!D14,'Future Client 4'!D14,'Future Client 5'!D14)</f>
        <v>20</v>
      </c>
      <c r="E14" s="63">
        <f>SUM('AEP-EMS'!E14,'TH-MEA'!E14, Avangrid!E14,'BWP ECC'!E14,'Con Edison'!E14,'Arizona Corp'!E14,'NIPSCO-Elc'!E14,SDGE!E14,TVA!E14,'MX-MIM'!E14,'Consumers Energy'!E14,TPC!E14,WB_EVN!E14,'NV Energy'!E14,VN_NLDC!E14,Energisa!E14,'TH-PEA-IMPL'!E14,CPS_ADMS_BV!E14,'Canadian Solar Spain'!E14,'PIP-SEC'!E14,BHE!E14,'BWP Telecom'!E14,Duquesne!E14,SEPA_NIST!E14,'Future Client 2'!E14,'Future Client 3'!E14,'Future Client 4'!E14,'Future Client 5'!E14)</f>
        <v>92</v>
      </c>
      <c r="F14" s="63">
        <f>SUM('AEP-EMS'!F14,'TH-MEA'!F14, Avangrid!F14,'BWP ECC'!F14,'Con Edison'!F14,'Arizona Corp'!F14,'NIPSCO-Elc'!F14,SDGE!F14,TVA!F14,'MX-MIM'!F14,'Consumers Energy'!F14,TPC!F14,WB_EVN!F14,'NV Energy'!F14,VN_NLDC!F14,Energisa!F14,'TH-PEA-IMPL'!F14,CPS_ADMS_BV!F14,'Canadian Solar Spain'!F14,'PIP-SEC'!F14,BHE!F14,'BWP Telecom'!F14,Duquesne!F14,SEPA_NIST!F14,'Future Client 2'!F14,'Future Client 3'!F14,'Future Client 4'!F14,'Future Client 5'!F14)</f>
        <v>108</v>
      </c>
      <c r="G14" s="63">
        <f>SUM('AEP-EMS'!G14,'TH-MEA'!G14, Avangrid!G14,'BWP ECC'!G14,'Con Edison'!G14,'Arizona Corp'!G14,'NIPSCO-Elc'!G14,SDGE!G14,TVA!G14,'MX-MIM'!G14,'Consumers Energy'!G14,TPC!G14,WB_EVN!G14,'NV Energy'!G14,VN_NLDC!G14,Energisa!G14,'TH-PEA-IMPL'!G14,CPS_ADMS_BV!G14,'Canadian Solar Spain'!G14,'PIP-SEC'!G14,BHE!G14,'BWP Telecom'!G14,Duquesne!G14,SEPA_NIST!G14,'Future Client 2'!G14,'Future Client 3'!G14,'Future Client 4'!G14,'Future Client 5'!G14)</f>
        <v>52</v>
      </c>
      <c r="H14" s="63">
        <f>SUM('AEP-EMS'!H14,'TH-MEA'!H14, Avangrid!H14,'BWP ECC'!H14,'Con Edison'!H14,'Arizona Corp'!H14,'NIPSCO-Elc'!H14,SDGE!H14,TVA!H14,'MX-MIM'!H14,'Consumers Energy'!H14,TPC!H14,WB_EVN!H14,'NV Energy'!H14,VN_NLDC!H14,Energisa!H14,'TH-PEA-IMPL'!H14,CPS_ADMS_BV!H14,'Canadian Solar Spain'!H14,'PIP-SEC'!H14,BHE!H14,'BWP Telecom'!H14,Duquesne!H14,SEPA_NIST!H14,'Future Client 2'!H14,'Future Client 3'!H14,'Future Client 4'!H14,'Future Client 5'!H14)</f>
        <v>21</v>
      </c>
      <c r="I14" s="63">
        <f>SUM('AEP-EMS'!I14,'TH-MEA'!I14, Avangrid!I14,'BWP ECC'!I14,'Con Edison'!I14,'Arizona Corp'!I14,'NIPSCO-Elc'!I14,SDGE!I14,TVA!I14,'MX-MIM'!I14,'Consumers Energy'!I14,TPC!I14,WB_EVN!I14,'NV Energy'!I14,VN_NLDC!I14,Energisa!I14,'TH-PEA-IMPL'!I14,CPS_ADMS_BV!I14,'Canadian Solar Spain'!I14,'PIP-SEC'!I14,BHE!I14,'BWP Telecom'!I14,Duquesne!I14,SEPA_NIST!I14,'Future Client 2'!I14,'Future Client 3'!I14,'Future Client 4'!I14,'Future Client 5'!I14)</f>
        <v>32</v>
      </c>
      <c r="J14" s="63">
        <f>SUM('AEP-EMS'!J14,'TH-MEA'!J14, Avangrid!J14,'BWP ECC'!J14,'Con Edison'!J14,'Arizona Corp'!J14,'NIPSCO-Elc'!J14,SDGE!J14,TVA!J14,'MX-MIM'!J14,'Consumers Energy'!J14,TPC!J14,WB_EVN!J14,'NV Energy'!J14,VN_NLDC!J14,Energisa!J14,'TH-PEA-IMPL'!J14,CPS_ADMS_BV!J14,'Canadian Solar Spain'!J14,'PIP-SEC'!J14,BHE!J14,'BWP Telecom'!J14,Duquesne!J14,SEPA_NIST!J14,'Future Client 2'!J14,'Future Client 3'!J14,'Future Client 4'!J14,'Future Client 5'!J14)</f>
        <v>16</v>
      </c>
      <c r="K14" s="63">
        <f>SUM('AEP-EMS'!K14,'TH-MEA'!K14, Avangrid!K14,'BWP ECC'!K14,'Con Edison'!K14,'Arizona Corp'!K14,'NIPSCO-Elc'!K14,SDGE!K14,TVA!K14,'MX-MIM'!K14,'Consumers Energy'!K14,TPC!K14,WB_EVN!K14,'NV Energy'!K14,VN_NLDC!K14,Energisa!K14,'TH-PEA-IMPL'!K14,CPS_ADMS_BV!K14,'Canadian Solar Spain'!K14,'PIP-SEC'!K14,BHE!K14,'BWP Telecom'!K14,Duquesne!K14,SEPA_NIST!K14,'Future Client 2'!K14,'Future Client 3'!K14,'Future Client 4'!K14,'Future Client 5'!K14)</f>
        <v>4</v>
      </c>
      <c r="L14" s="63">
        <f>SUM('AEP-EMS'!L14,'TH-MEA'!L14, Avangrid!L14,'BWP ECC'!L14,'Con Edison'!L14,'Arizona Corp'!L14,'NIPSCO-Elc'!L14,SDGE!L14,TVA!L14,'MX-MIM'!L14,'Consumers Energy'!L14,TPC!L14,WB_EVN!L14,'NV Energy'!L14,VN_NLDC!L14,Energisa!L14,'TH-PEA-IMPL'!L14,CPS_ADMS_BV!L14,'Canadian Solar Spain'!L14,'PIP-SEC'!L14,BHE!L14,'BWP Telecom'!L14,Duquesne!L14,SEPA_NIST!L14,'Future Client 2'!L14,'Future Client 3'!L14,'Future Client 4'!L14,'Future Client 5'!L14)</f>
        <v>0</v>
      </c>
      <c r="M14" s="63">
        <f>SUM('AEP-EMS'!M14,'TH-MEA'!M14, Avangrid!M14,'BWP ECC'!M14,'Con Edison'!M14,'Arizona Corp'!M14,'NIPSCO-Elc'!M14,SDGE!M14,TVA!M14,'MX-MIM'!M14,'Consumers Energy'!M14,TPC!M14,WB_EVN!M14,'NV Energy'!M14,VN_NLDC!M14,Energisa!M14,'TH-PEA-IMPL'!M14,CPS_ADMS_BV!M14,'Canadian Solar Spain'!M14,'PIP-SEC'!M14,BHE!M14,'BWP Telecom'!M14,Duquesne!M14,SEPA_NIST!M14,'Future Client 2'!M14,'Future Client 3'!M14,'Future Client 4'!M14,'Future Client 5'!M14)</f>
        <v>0</v>
      </c>
      <c r="N14" s="109">
        <f>SUM('AEP-EMS'!N14,'TH-MEA'!N14, Avangrid!N14,'BWP ECC'!N14,'Con Edison'!N14,'Arizona Corp'!N14,'NIPSCO-Elc'!N14,SDGE!N14,TVA!N14,'MX-MIM'!N14,'Consumers Energy'!N14,TPC!N14,WB_EVN!N14,'NV Energy'!N14,VN_NLDC!N14,Energisa!N14,'TH-PEA-IMPL'!N14,CPS_ADMS_BV!N14,'Canadian Solar Spain'!N14,'PIP-SEC'!N14,BHE!N14,'BWP Telecom'!N14,Duquesne!N14,SEPA_NIST!N14,'Future Client 2'!N14,'Future Client 3'!N14,'Future Client 4'!N14,'Future Client 5'!N14)</f>
        <v>4</v>
      </c>
      <c r="O14" s="110">
        <f>SUM('AEP-EMS'!O14,'TH-MEA'!O14, Avangrid!O14,'BWP ECC'!O14,'Con Edison'!O14,'Arizona Corp'!O14,'NIPSCO-Elc'!O14,SDGE!O14,TVA!O14,'MX-MIM'!O14,'Consumers Energy'!O14,TPC!O14,WB_EVN!O14,'NV Energy'!O14,VN_NLDC!O14,Energisa!O14,'TH-PEA-IMPL'!O14,CPS_ADMS_BV!O14,'Canadian Solar Spain'!O14,'PIP-SEC'!O14,BHE!O14,'BWP Telecom'!O14,Duquesne!O14,SEPA_NIST!O14,'Future Client 2'!O14,'Future Client 3'!O14,'Future Client 4'!O14,'Future Client 5'!O14)</f>
        <v>20</v>
      </c>
      <c r="P14" s="58">
        <f>SUM('AEP-EMS'!P14,'TH-MEA'!P14, Avangrid!P14,'BWP ECC'!P14,'Con Edison'!P14,'Arizona Corp'!P14,'NIPSCO-Elc'!P14,SDGE!P14,TVA!P14,'MX-MIM'!P14,'Consumers Energy'!P14,TPC!P14,WB_EVN!P14,'NV Energy'!P14,VN_NLDC!P14,Energisa!P14,'TH-PEA-IMPL'!P14,CPS_ADMS_BV!P14,'Canadian Solar Spain'!P14,'PIP-SEC'!P14,BHE!P14,'BWP Telecom'!P14,Duquesne!P14,SEPA_NIST!P14,'Future Client 2'!P14,'Future Client 3'!P14,'Future Client 4'!P14,'Future Client 5'!P14)</f>
        <v>40</v>
      </c>
      <c r="Q14" s="58">
        <f>SUM('AEP-EMS'!Q14,'TH-MEA'!Q14, Avangrid!Q14,'BWP ECC'!Q14,'Con Edison'!Q14,'Arizona Corp'!Q14,'NIPSCO-Elc'!Q14,SDGE!Q14,TVA!Q14,'MX-MIM'!Q14,'Consumers Energy'!Q14,TPC!Q14,WB_EVN!Q14,'NV Energy'!Q14,VN_NLDC!Q14,Energisa!Q14,'TH-PEA-IMPL'!Q14,CPS_ADMS_BV!Q14,'Canadian Solar Spain'!Q14,'PIP-SEC'!Q14,BHE!Q14,'BWP Telecom'!Q14,Duquesne!Q14,SEPA_NIST!Q14,'Future Client 2'!Q14,'Future Client 3'!Q14,'Future Client 4'!Q14,'Future Client 5'!Q14)</f>
        <v>45</v>
      </c>
      <c r="R14" s="58">
        <f>SUM('AEP-EMS'!R14,'TH-MEA'!R14, Avangrid!R14,'BWP ECC'!R14,'Con Edison'!R14,'Arizona Corp'!R14,'NIPSCO-Elc'!R14,SDGE!R14,TVA!R14,'MX-MIM'!R14,'Consumers Energy'!R14,TPC!R14,WB_EVN!R14,'NV Energy'!R14,VN_NLDC!R14,Energisa!R14,'TH-PEA-IMPL'!R14,CPS_ADMS_BV!R14,'Canadian Solar Spain'!R14,'PIP-SEC'!R14,BHE!R14,'BWP Telecom'!R14,Duquesne!R14,SEPA_NIST!R14,'Future Client 2'!R14,'Future Client 3'!R14,'Future Client 4'!R14,'Future Client 5'!R14)</f>
        <v>0</v>
      </c>
      <c r="S14" s="58">
        <f>SUM('AEP-EMS'!S14,'TH-MEA'!S14, Avangrid!S14,'BWP ECC'!S14,'Con Edison'!S14,'Arizona Corp'!S14,'NIPSCO-Elc'!S14,SDGE!S14,TVA!S14,'MX-MIM'!S14,'Consumers Energy'!S14,TPC!S14,WB_EVN!S14,'NV Energy'!S14,VN_NLDC!S14,Energisa!S14,'TH-PEA-IMPL'!S14,CPS_ADMS_BV!S14,'Canadian Solar Spain'!S14,'PIP-SEC'!S14,BHE!S14,'BWP Telecom'!S14,Duquesne!S14,SEPA_NIST!S14,'Future Client 2'!S14,'Future Client 3'!S14,'Future Client 4'!S14,'Future Client 5'!S14)</f>
        <v>0</v>
      </c>
      <c r="T14" s="145">
        <f>SUM('AEP-EMS'!T14,'TH-MEA'!T14, Avangrid!T14,'BWP ECC'!T14,'Con Edison'!T14,'Arizona Corp'!T14,'NIPSCO-Elc'!T14,SDGE!T14,TVA!T14,'MX-MIM'!T14,'Consumers Energy'!T14,TPC!T14,WB_EVN!T14,'NV Energy'!T14,VN_NLDC!T14,Energisa!T14,'TH-PEA-IMPL'!T14,CPS_ADMS_BV!T14,'Canadian Solar Spain'!T14,'PIP-SEC'!T14,BHE!T14,'BWP Telecom'!T14,Duquesne!T14,SEPA_NIST!T14,'Future Client 2'!T14,'Future Client 3'!T14,'Future Client 4'!T14,'Future Client 5'!T14)</f>
        <v>0</v>
      </c>
      <c r="U14" s="145">
        <f>SUM('AEP-EMS'!U14,'TH-MEA'!U14, Avangrid!U14,'BWP ECC'!U14,'Con Edison'!U14,'Arizona Corp'!U14,'NIPSCO-Elc'!U14,SDGE!U14,TVA!U14,'MX-MIM'!U14,'Consumers Energy'!U14,TPC!U14,WB_EVN!U14,'NV Energy'!U14,VN_NLDC!U14,Energisa!U14,'TH-PEA-IMPL'!U14,CPS_ADMS_BV!U14,'Canadian Solar Spain'!U14,'PIP-SEC'!U14,BHE!U14,'BWP Telecom'!U14,Duquesne!U14,SEPA_NIST!U14,'Future Client 2'!U14,'Future Client 3'!U14,'Future Client 4'!U14,'Future Client 5'!U14)</f>
        <v>0</v>
      </c>
      <c r="V14" s="145">
        <f>SUM('AEP-EMS'!V14,'TH-MEA'!V14, Avangrid!V14,'BWP ECC'!V14,'Con Edison'!V14,'Arizona Corp'!V14,'NIPSCO-Elc'!V14,SDGE!V14,TVA!V14,'MX-MIM'!V14,'Consumers Energy'!V14,TPC!V14,WB_EVN!V14,'NV Energy'!V14,VN_NLDC!V14,Energisa!V14,'TH-PEA-IMPL'!V14,CPS_ADMS_BV!V14,'Canadian Solar Spain'!V14,'PIP-SEC'!V14,BHE!V14,'BWP Telecom'!V14,Duquesne!V14,SEPA_NIST!V14,'Future Client 2'!V14,'Future Client 3'!V14,'Future Client 4'!V14,'Future Client 5'!V14)</f>
        <v>0</v>
      </c>
      <c r="W14" s="145">
        <f>SUM('AEP-EMS'!W14,'TH-MEA'!W14, Avangrid!W14,'BWP ECC'!W14,'Con Edison'!W14,'Arizona Corp'!W14,'NIPSCO-Elc'!W14,SDGE!W14,TVA!W14,'MX-MIM'!W14,'Consumers Energy'!W14,TPC!W14,WB_EVN!W14,'NV Energy'!W14,VN_NLDC!W14,Energisa!W14,'TH-PEA-IMPL'!W14,CPS_ADMS_BV!W14,'Canadian Solar Spain'!W14,'PIP-SEC'!W14,BHE!W14,'BWP Telecom'!W14,Duquesne!W14,SEPA_NIST!W14,'Future Client 2'!W14,'Future Client 3'!W14,'Future Client 4'!W14,'Future Client 5'!W14)</f>
        <v>0</v>
      </c>
      <c r="X14" s="145">
        <f>SUM('AEP-EMS'!X14,'TH-MEA'!X14, Avangrid!X14,'BWP ECC'!X14,'Con Edison'!X14,'Arizona Corp'!X14,'NIPSCO-Elc'!X14,SDGE!X14,TVA!X14,'MX-MIM'!X14,'Consumers Energy'!X14,TPC!X14,WB_EVN!X14,'NV Energy'!X14,VN_NLDC!X14,Energisa!X14,'TH-PEA-IMPL'!X14,CPS_ADMS_BV!X14,'Canadian Solar Spain'!X14,'PIP-SEC'!X14,BHE!X14,'BWP Telecom'!X14,Duquesne!X14,SEPA_NIST!X14,'Future Client 2'!X14,'Future Client 3'!X14,'Future Client 4'!X14,'Future Client 5'!X14)</f>
        <v>0</v>
      </c>
      <c r="Y14" s="145">
        <f>SUM('AEP-EMS'!Y14,'TH-MEA'!Y14, Avangrid!Y14,'BWP ECC'!Y14,'Con Edison'!Y14,'Arizona Corp'!Y14,'NIPSCO-Elc'!Y14,SDGE!Y14,TVA!Y14,'MX-MIM'!Y14,'Consumers Energy'!Y14,TPC!Y14,WB_EVN!Y14,'NV Energy'!Y14,VN_NLDC!Y14,Energisa!Y14,'TH-PEA-IMPL'!Y14,CPS_ADMS_BV!Y14,'Canadian Solar Spain'!Y14,'PIP-SEC'!Y14,BHE!Y14,'BWP Telecom'!Y14,Duquesne!Y14,SEPA_NIST!Y14,'Future Client 2'!Y14,'Future Client 3'!Y14,'Future Client 4'!Y14,'Future Client 5'!Y14)</f>
        <v>0</v>
      </c>
      <c r="Z14" s="111">
        <f>SUM('AEP-EMS'!Z14,'TH-MEA'!Z14, Avangrid!Z14,'BWP ECC'!Z14,'Con Edison'!Z14,'Arizona Corp'!Z14,'NIPSCO-Elc'!Z14,SDGE!Z14,TVA!Z14,'MX-MIM'!Z14,'Consumers Energy'!Z14,TPC!Z14,WB_EVN!Z14,'NV Energy'!Z14,VN_NLDC!Z14,Energisa!Z14,'TH-PEA-IMPL'!Z14,CPS_ADMS_BV!Z14,'Canadian Solar Spain'!Z14,'PIP-SEC'!Z14,BHE!Z14,'BWP Telecom'!Z14,Duquesne!Z14,SEPA_NIST!Z14,'Future Client 2'!Z14,'Future Client 3'!Z14,'Future Client 4'!Z14,'Future Client 5'!Z14)</f>
        <v>0</v>
      </c>
      <c r="AB14" s="49"/>
    </row>
    <row r="15" spans="1:28">
      <c r="B15" s="78" t="s">
        <v>35</v>
      </c>
      <c r="C15" s="108">
        <f>SUM('AEP-EMS'!C15,'TH-MEA'!C15, Avangrid!C15,'BWP ECC'!C15,'Con Edison'!C15,'Arizona Corp'!C15,'NIPSCO-Elc'!C15,SDGE!C15,TVA!C15,'MX-MIM'!C15,'Consumers Energy'!C15,TPC!C15,WB_EVN!C15,'NV Energy'!C15,VN_NLDC!C15,Energisa!C15,'TH-PEA-IMPL'!C15,CPS_ADMS_BV!C15,'Canadian Solar Spain'!C15,'PIP-SEC'!C15,BHE!C15,'BWP Telecom'!C15,Duquesne!C15,SEPA_NIST!C15,'Future Client 2'!C15,'Future Client 3'!C15,'Future Client 4'!C15,'Future Client 5'!C15)</f>
        <v>73</v>
      </c>
      <c r="D15" s="63">
        <f>SUM('AEP-EMS'!D15,'TH-MEA'!D15, Avangrid!D15,'BWP ECC'!D15,'Con Edison'!D15,'Arizona Corp'!D15,'NIPSCO-Elc'!D15,SDGE!D15,TVA!D15,'MX-MIM'!D15,'Consumers Energy'!D15,TPC!D15,WB_EVN!D15,'NV Energy'!D15,VN_NLDC!D15,Energisa!D15,'TH-PEA-IMPL'!D15,CPS_ADMS_BV!D15,'Canadian Solar Spain'!D15,'PIP-SEC'!D15,BHE!D15,'BWP Telecom'!D15,Duquesne!D15,SEPA_NIST!D15,'Future Client 2'!D15,'Future Client 3'!D15,'Future Client 4'!D15,'Future Client 5'!D15)</f>
        <v>72</v>
      </c>
      <c r="E15" s="63">
        <f>SUM('AEP-EMS'!E15,'TH-MEA'!E15, Avangrid!E15,'BWP ECC'!E15,'Con Edison'!E15,'Arizona Corp'!E15,'NIPSCO-Elc'!E15,SDGE!E15,TVA!E15,'MX-MIM'!E15,'Consumers Energy'!E15,TPC!E15,WB_EVN!E15,'NV Energy'!E15,VN_NLDC!E15,Energisa!E15,'TH-PEA-IMPL'!E15,CPS_ADMS_BV!E15,'Canadian Solar Spain'!E15,'PIP-SEC'!E15,BHE!E15,'BWP Telecom'!E15,Duquesne!E15,SEPA_NIST!E15,'Future Client 2'!E15,'Future Client 3'!E15,'Future Client 4'!E15,'Future Client 5'!E15)</f>
        <v>68</v>
      </c>
      <c r="F15" s="63">
        <f>SUM('AEP-EMS'!F15,'TH-MEA'!F15, Avangrid!F15,'BWP ECC'!F15,'Con Edison'!F15,'Arizona Corp'!F15,'NIPSCO-Elc'!F15,SDGE!F15,TVA!F15,'MX-MIM'!F15,'Consumers Energy'!F15,TPC!F15,WB_EVN!F15,'NV Energy'!F15,VN_NLDC!F15,Energisa!F15,'TH-PEA-IMPL'!F15,CPS_ADMS_BV!F15,'Canadian Solar Spain'!F15,'PIP-SEC'!F15,BHE!F15,'BWP Telecom'!F15,Duquesne!F15,SEPA_NIST!F15,'Future Client 2'!F15,'Future Client 3'!F15,'Future Client 4'!F15,'Future Client 5'!F15)</f>
        <v>49.5</v>
      </c>
      <c r="G15" s="63">
        <f>SUM('AEP-EMS'!G15,'TH-MEA'!G15, Avangrid!G15,'BWP ECC'!G15,'Con Edison'!G15,'Arizona Corp'!G15,'NIPSCO-Elc'!G15,SDGE!G15,TVA!G15,'MX-MIM'!G15,'Consumers Energy'!G15,TPC!G15,WB_EVN!G15,'NV Energy'!G15,VN_NLDC!G15,Energisa!G15,'TH-PEA-IMPL'!G15,CPS_ADMS_BV!G15,'Canadian Solar Spain'!G15,'PIP-SEC'!G15,BHE!G15,'BWP Telecom'!G15,Duquesne!G15,SEPA_NIST!G15,'Future Client 2'!G15,'Future Client 3'!G15,'Future Client 4'!G15,'Future Client 5'!G15)</f>
        <v>0</v>
      </c>
      <c r="H15" s="63">
        <f>SUM('AEP-EMS'!H15,'TH-MEA'!H15, Avangrid!H15,'BWP ECC'!H15,'Con Edison'!H15,'Arizona Corp'!H15,'NIPSCO-Elc'!H15,SDGE!H15,TVA!H15,'MX-MIM'!H15,'Consumers Energy'!H15,TPC!H15,WB_EVN!H15,'NV Energy'!H15,VN_NLDC!H15,Energisa!H15,'TH-PEA-IMPL'!H15,CPS_ADMS_BV!H15,'Canadian Solar Spain'!H15,'PIP-SEC'!H15,BHE!H15,'BWP Telecom'!H15,Duquesne!H15,SEPA_NIST!H15,'Future Client 2'!H15,'Future Client 3'!H15,'Future Client 4'!H15,'Future Client 5'!H15)</f>
        <v>6</v>
      </c>
      <c r="I15" s="63">
        <f>SUM('AEP-EMS'!I15,'TH-MEA'!I15, Avangrid!I15,'BWP ECC'!I15,'Con Edison'!I15,'Arizona Corp'!I15,'NIPSCO-Elc'!I15,SDGE!I15,TVA!I15,'MX-MIM'!I15,'Consumers Energy'!I15,TPC!I15,WB_EVN!I15,'NV Energy'!I15,VN_NLDC!I15,Energisa!I15,'TH-PEA-IMPL'!I15,CPS_ADMS_BV!I15,'Canadian Solar Spain'!I15,'PIP-SEC'!I15,BHE!I15,'BWP Telecom'!I15,Duquesne!I15,SEPA_NIST!I15,'Future Client 2'!I15,'Future Client 3'!I15,'Future Client 4'!I15,'Future Client 5'!I15)</f>
        <v>20</v>
      </c>
      <c r="J15" s="63">
        <f>SUM('AEP-EMS'!J15,'TH-MEA'!J15, Avangrid!J15,'BWP ECC'!J15,'Con Edison'!J15,'Arizona Corp'!J15,'NIPSCO-Elc'!J15,SDGE!J15,TVA!J15,'MX-MIM'!J15,'Consumers Energy'!J15,TPC!J15,WB_EVN!J15,'NV Energy'!J15,VN_NLDC!J15,Energisa!J15,'TH-PEA-IMPL'!J15,CPS_ADMS_BV!J15,'Canadian Solar Spain'!J15,'PIP-SEC'!J15,BHE!J15,'BWP Telecom'!J15,Duquesne!J15,SEPA_NIST!J15,'Future Client 2'!J15,'Future Client 3'!J15,'Future Client 4'!J15,'Future Client 5'!J15)</f>
        <v>104</v>
      </c>
      <c r="K15" s="63">
        <f>SUM('AEP-EMS'!K15,'TH-MEA'!K15, Avangrid!K15,'BWP ECC'!K15,'Con Edison'!K15,'Arizona Corp'!K15,'NIPSCO-Elc'!K15,SDGE!K15,TVA!K15,'MX-MIM'!K15,'Consumers Energy'!K15,TPC!K15,WB_EVN!K15,'NV Energy'!K15,VN_NLDC!K15,Energisa!K15,'TH-PEA-IMPL'!K15,CPS_ADMS_BV!K15,'Canadian Solar Spain'!K15,'PIP-SEC'!K15,BHE!K15,'BWP Telecom'!K15,Duquesne!K15,SEPA_NIST!K15,'Future Client 2'!K15,'Future Client 3'!K15,'Future Client 4'!K15,'Future Client 5'!K15)</f>
        <v>173</v>
      </c>
      <c r="L15" s="63">
        <f>SUM('AEP-EMS'!L15,'TH-MEA'!L15, Avangrid!L15,'BWP ECC'!L15,'Con Edison'!L15,'Arizona Corp'!L15,'NIPSCO-Elc'!L15,SDGE!L15,TVA!L15,'MX-MIM'!L15,'Consumers Energy'!L15,TPC!L15,WB_EVN!L15,'NV Energy'!L15,VN_NLDC!L15,Energisa!L15,'TH-PEA-IMPL'!L15,CPS_ADMS_BV!L15,'Canadian Solar Spain'!L15,'PIP-SEC'!L15,BHE!L15,'BWP Telecom'!L15,Duquesne!L15,SEPA_NIST!L15,'Future Client 2'!L15,'Future Client 3'!L15,'Future Client 4'!L15,'Future Client 5'!L15)</f>
        <v>114.5</v>
      </c>
      <c r="M15" s="63">
        <f>SUM('AEP-EMS'!M15,'TH-MEA'!M15, Avangrid!M15,'BWP ECC'!M15,'Con Edison'!M15,'Arizona Corp'!M15,'NIPSCO-Elc'!M15,SDGE!M15,TVA!M15,'MX-MIM'!M15,'Consumers Energy'!M15,TPC!M15,WB_EVN!M15,'NV Energy'!M15,VN_NLDC!M15,Energisa!M15,'TH-PEA-IMPL'!M15,CPS_ADMS_BV!M15,'Canadian Solar Spain'!M15,'PIP-SEC'!M15,BHE!M15,'BWP Telecom'!M15,Duquesne!M15,SEPA_NIST!M15,'Future Client 2'!M15,'Future Client 3'!M15,'Future Client 4'!M15,'Future Client 5'!M15)</f>
        <v>98.5</v>
      </c>
      <c r="N15" s="109">
        <f>SUM('AEP-EMS'!N15,'TH-MEA'!N15, Avangrid!N15,'BWP ECC'!N15,'Con Edison'!N15,'Arizona Corp'!N15,'NIPSCO-Elc'!N15,SDGE!N15,TVA!N15,'MX-MIM'!N15,'Consumers Energy'!N15,TPC!N15,WB_EVN!N15,'NV Energy'!N15,VN_NLDC!N15,Energisa!N15,'TH-PEA-IMPL'!N15,CPS_ADMS_BV!N15,'Canadian Solar Spain'!N15,'PIP-SEC'!N15,BHE!N15,'BWP Telecom'!N15,Duquesne!N15,SEPA_NIST!N15,'Future Client 2'!N15,'Future Client 3'!N15,'Future Client 4'!N15,'Future Client 5'!N15)</f>
        <v>162</v>
      </c>
      <c r="O15" s="110">
        <f>SUM('AEP-EMS'!O15,'TH-MEA'!O15, Avangrid!O15,'BWP ECC'!O15,'Con Edison'!O15,'Arizona Corp'!O15,'NIPSCO-Elc'!O15,SDGE!O15,TVA!O15,'MX-MIM'!O15,'Consumers Energy'!O15,TPC!O15,WB_EVN!O15,'NV Energy'!O15,VN_NLDC!O15,Energisa!O15,'TH-PEA-IMPL'!O15,CPS_ADMS_BV!O15,'Canadian Solar Spain'!O15,'PIP-SEC'!O15,BHE!O15,'BWP Telecom'!O15,Duquesne!O15,SEPA_NIST!O15,'Future Client 2'!O15,'Future Client 3'!O15,'Future Client 4'!O15,'Future Client 5'!O15)</f>
        <v>8</v>
      </c>
      <c r="P15" s="58">
        <f>SUM('AEP-EMS'!P15,'TH-MEA'!P15, Avangrid!P15,'BWP ECC'!P15,'Con Edison'!P15,'Arizona Corp'!P15,'NIPSCO-Elc'!P15,SDGE!P15,TVA!P15,'MX-MIM'!P15,'Consumers Energy'!P15,TPC!P15,WB_EVN!P15,'NV Energy'!P15,VN_NLDC!P15,Energisa!P15,'TH-PEA-IMPL'!P15,CPS_ADMS_BV!P15,'Canadian Solar Spain'!P15,'PIP-SEC'!P15,BHE!P15,'BWP Telecom'!P15,Duquesne!P15,SEPA_NIST!P15,'Future Client 2'!P15,'Future Client 3'!P15,'Future Client 4'!P15,'Future Client 5'!P15)</f>
        <v>48</v>
      </c>
      <c r="Q15" s="58">
        <f>SUM('AEP-EMS'!Q15,'TH-MEA'!Q15, Avangrid!Q15,'BWP ECC'!Q15,'Con Edison'!Q15,'Arizona Corp'!Q15,'NIPSCO-Elc'!Q15,SDGE!Q15,TVA!Q15,'MX-MIM'!Q15,'Consumers Energy'!Q15,TPC!Q15,WB_EVN!Q15,'NV Energy'!Q15,VN_NLDC!Q15,Energisa!Q15,'TH-PEA-IMPL'!Q15,CPS_ADMS_BV!Q15,'Canadian Solar Spain'!Q15,'PIP-SEC'!Q15,BHE!Q15,'BWP Telecom'!Q15,Duquesne!Q15,SEPA_NIST!Q15,'Future Client 2'!Q15,'Future Client 3'!Q15,'Future Client 4'!Q15,'Future Client 5'!Q15)</f>
        <v>68</v>
      </c>
      <c r="R15" s="58">
        <f>SUM('AEP-EMS'!R15,'TH-MEA'!R15, Avangrid!R15,'BWP ECC'!R15,'Con Edison'!R15,'Arizona Corp'!R15,'NIPSCO-Elc'!R15,SDGE!R15,TVA!R15,'MX-MIM'!R15,'Consumers Energy'!R15,TPC!R15,WB_EVN!R15,'NV Energy'!R15,VN_NLDC!R15,Energisa!R15,'TH-PEA-IMPL'!R15,CPS_ADMS_BV!R15,'Canadian Solar Spain'!R15,'PIP-SEC'!R15,BHE!R15,'BWP Telecom'!R15,Duquesne!R15,SEPA_NIST!R15,'Future Client 2'!R15,'Future Client 3'!R15,'Future Client 4'!R15,'Future Client 5'!R15)</f>
        <v>88</v>
      </c>
      <c r="S15" s="58">
        <f>SUM('AEP-EMS'!S15,'TH-MEA'!S15, Avangrid!S15,'BWP ECC'!S15,'Con Edison'!S15,'Arizona Corp'!S15,'NIPSCO-Elc'!S15,SDGE!S15,TVA!S15,'MX-MIM'!S15,'Consumers Energy'!S15,TPC!S15,WB_EVN!S15,'NV Energy'!S15,VN_NLDC!S15,Energisa!S15,'TH-PEA-IMPL'!S15,CPS_ADMS_BV!S15,'Canadian Solar Spain'!S15,'PIP-SEC'!S15,BHE!S15,'BWP Telecom'!S15,Duquesne!S15,SEPA_NIST!S15,'Future Client 2'!S15,'Future Client 3'!S15,'Future Client 4'!S15,'Future Client 5'!S15)</f>
        <v>8</v>
      </c>
      <c r="T15" s="145">
        <f>SUM('AEP-EMS'!T15,'TH-MEA'!T15, Avangrid!T15,'BWP ECC'!T15,'Con Edison'!T15,'Arizona Corp'!T15,'NIPSCO-Elc'!T15,SDGE!T15,TVA!T15,'MX-MIM'!T15,'Consumers Energy'!T15,TPC!T15,WB_EVN!T15,'NV Energy'!T15,VN_NLDC!T15,Energisa!T15,'TH-PEA-IMPL'!T15,CPS_ADMS_BV!T15,'Canadian Solar Spain'!T15,'PIP-SEC'!T15,BHE!T15,'BWP Telecom'!T15,Duquesne!T15,SEPA_NIST!T15,'Future Client 2'!T15,'Future Client 3'!T15,'Future Client 4'!T15,'Future Client 5'!T15)</f>
        <v>8</v>
      </c>
      <c r="U15" s="145">
        <f>SUM('AEP-EMS'!U15,'TH-MEA'!U15, Avangrid!U15,'BWP ECC'!U15,'Con Edison'!U15,'Arizona Corp'!U15,'NIPSCO-Elc'!U15,SDGE!U15,TVA!U15,'MX-MIM'!U15,'Consumers Energy'!U15,TPC!U15,WB_EVN!U15,'NV Energy'!U15,VN_NLDC!U15,Energisa!U15,'TH-PEA-IMPL'!U15,CPS_ADMS_BV!U15,'Canadian Solar Spain'!U15,'PIP-SEC'!U15,BHE!U15,'BWP Telecom'!U15,Duquesne!U15,SEPA_NIST!U15,'Future Client 2'!U15,'Future Client 3'!U15,'Future Client 4'!U15,'Future Client 5'!U15)</f>
        <v>8</v>
      </c>
      <c r="V15" s="145">
        <f>SUM('AEP-EMS'!V15,'TH-MEA'!V15, Avangrid!V15,'BWP ECC'!V15,'Con Edison'!V15,'Arizona Corp'!V15,'NIPSCO-Elc'!V15,SDGE!V15,TVA!V15,'MX-MIM'!V15,'Consumers Energy'!V15,TPC!V15,WB_EVN!V15,'NV Energy'!V15,VN_NLDC!V15,Energisa!V15,'TH-PEA-IMPL'!V15,CPS_ADMS_BV!V15,'Canadian Solar Spain'!V15,'PIP-SEC'!V15,BHE!V15,'BWP Telecom'!V15,Duquesne!V15,SEPA_NIST!V15,'Future Client 2'!V15,'Future Client 3'!V15,'Future Client 4'!V15,'Future Client 5'!V15)</f>
        <v>8</v>
      </c>
      <c r="W15" s="145">
        <f>SUM('AEP-EMS'!W15,'TH-MEA'!W15, Avangrid!W15,'BWP ECC'!W15,'Con Edison'!W15,'Arizona Corp'!W15,'NIPSCO-Elc'!W15,SDGE!W15,TVA!W15,'MX-MIM'!W15,'Consumers Energy'!W15,TPC!W15,WB_EVN!W15,'NV Energy'!W15,VN_NLDC!W15,Energisa!W15,'TH-PEA-IMPL'!W15,CPS_ADMS_BV!W15,'Canadian Solar Spain'!W15,'PIP-SEC'!W15,BHE!W15,'BWP Telecom'!W15,Duquesne!W15,SEPA_NIST!W15,'Future Client 2'!W15,'Future Client 3'!W15,'Future Client 4'!W15,'Future Client 5'!W15)</f>
        <v>8</v>
      </c>
      <c r="X15" s="145">
        <f>SUM('AEP-EMS'!X15,'TH-MEA'!X15, Avangrid!X15,'BWP ECC'!X15,'Con Edison'!X15,'Arizona Corp'!X15,'NIPSCO-Elc'!X15,SDGE!X15,TVA!X15,'MX-MIM'!X15,'Consumers Energy'!X15,TPC!X15,WB_EVN!X15,'NV Energy'!X15,VN_NLDC!X15,Energisa!X15,'TH-PEA-IMPL'!X15,CPS_ADMS_BV!X15,'Canadian Solar Spain'!X15,'PIP-SEC'!X15,BHE!X15,'BWP Telecom'!X15,Duquesne!X15,SEPA_NIST!X15,'Future Client 2'!X15,'Future Client 3'!X15,'Future Client 4'!X15,'Future Client 5'!X15)</f>
        <v>8</v>
      </c>
      <c r="Y15" s="145">
        <f>SUM('AEP-EMS'!Y15,'TH-MEA'!Y15, Avangrid!Y15,'BWP ECC'!Y15,'Con Edison'!Y15,'Arizona Corp'!Y15,'NIPSCO-Elc'!Y15,SDGE!Y15,TVA!Y15,'MX-MIM'!Y15,'Consumers Energy'!Y15,TPC!Y15,WB_EVN!Y15,'NV Energy'!Y15,VN_NLDC!Y15,Energisa!Y15,'TH-PEA-IMPL'!Y15,CPS_ADMS_BV!Y15,'Canadian Solar Spain'!Y15,'PIP-SEC'!Y15,BHE!Y15,'BWP Telecom'!Y15,Duquesne!Y15,SEPA_NIST!Y15,'Future Client 2'!Y15,'Future Client 3'!Y15,'Future Client 4'!Y15,'Future Client 5'!Y15)</f>
        <v>8</v>
      </c>
      <c r="Z15" s="111">
        <f>SUM('AEP-EMS'!Z15,'TH-MEA'!Z15, Avangrid!Z15,'BWP ECC'!Z15,'Con Edison'!Z15,'Arizona Corp'!Z15,'NIPSCO-Elc'!Z15,SDGE!Z15,TVA!Z15,'MX-MIM'!Z15,'Consumers Energy'!Z15,TPC!Z15,WB_EVN!Z15,'NV Energy'!Z15,VN_NLDC!Z15,Energisa!Z15,'TH-PEA-IMPL'!Z15,CPS_ADMS_BV!Z15,'Canadian Solar Spain'!Z15,'PIP-SEC'!Z15,BHE!Z15,'BWP Telecom'!Z15,Duquesne!Z15,SEPA_NIST!Z15,'Future Client 2'!Z15,'Future Client 3'!Z15,'Future Client 4'!Z15,'Future Client 5'!Z15)</f>
        <v>8</v>
      </c>
      <c r="AB15" s="49"/>
    </row>
    <row r="16" spans="1:28">
      <c r="B16" s="156" t="s">
        <v>36</v>
      </c>
      <c r="C16" s="114">
        <f>SUM('AEP-EMS'!C16,'TH-MEA'!C16, Avangrid!C16,'BWP ECC'!C16,'Con Edison'!C16,'Arizona Corp'!C16,'NIPSCO-Elc'!C16,SDGE!C16,TVA!C16,'MX-MIM'!C16,'Consumers Energy'!C16,TPC!C16,WB_EVN!C16,'NV Energy'!C16,VN_NLDC!C16,Energisa!C16,'TH-PEA-IMPL'!C16,CPS_ADMS_BV!C16,'Canadian Solar Spain'!C16,'PIP-SEC'!C16,BHE!C16,'BWP Telecom'!C16,Duquesne!C16,SEPA_NIST!C16,'Future Client 2'!C16,'Future Client 3'!C16,'Future Client 4'!C16,'Future Client 5'!C16)</f>
        <v>0</v>
      </c>
      <c r="D16" s="115">
        <f>SUM('AEP-EMS'!D16,'TH-MEA'!D16, Avangrid!D16,'BWP ECC'!D16,'Con Edison'!D16,'Arizona Corp'!D16,'NIPSCO-Elc'!D16,SDGE!D16,TVA!D16,'MX-MIM'!D16,'Consumers Energy'!D16,TPC!D16,WB_EVN!D16,'NV Energy'!D16,VN_NLDC!D16,Energisa!D16,'TH-PEA-IMPL'!D16,CPS_ADMS_BV!D16,'Canadian Solar Spain'!D16,'PIP-SEC'!D16,BHE!D16,'BWP Telecom'!D16,Duquesne!D16,SEPA_NIST!D16,'Future Client 2'!D16,'Future Client 3'!D16,'Future Client 4'!D16,'Future Client 5'!D16)</f>
        <v>0</v>
      </c>
      <c r="E16" s="115">
        <f>SUM('AEP-EMS'!E16,'TH-MEA'!E16, Avangrid!E16,'BWP ECC'!E16,'Con Edison'!E16,'Arizona Corp'!E16,'NIPSCO-Elc'!E16,SDGE!E16,TVA!E16,'MX-MIM'!E16,'Consumers Energy'!E16,TPC!E16,WB_EVN!E16,'NV Energy'!E16,VN_NLDC!E16,Energisa!E16,'TH-PEA-IMPL'!E16,CPS_ADMS_BV!E16,'Canadian Solar Spain'!E16,'PIP-SEC'!E16,BHE!E16,'BWP Telecom'!E16,Duquesne!E16,SEPA_NIST!E16,'Future Client 2'!E16,'Future Client 3'!E16,'Future Client 4'!E16,'Future Client 5'!E16)</f>
        <v>0</v>
      </c>
      <c r="F16" s="115">
        <f>SUM('AEP-EMS'!F16,'TH-MEA'!F16, Avangrid!F16,'BWP ECC'!F16,'Con Edison'!F16,'Arizona Corp'!F16,'NIPSCO-Elc'!F16,SDGE!F16,TVA!F16,'MX-MIM'!F16,'Consumers Energy'!F16,TPC!F16,WB_EVN!F16,'NV Energy'!F16,VN_NLDC!F16,Energisa!F16,'TH-PEA-IMPL'!F16,CPS_ADMS_BV!F16,'Canadian Solar Spain'!F16,'PIP-SEC'!F16,BHE!F16,'BWP Telecom'!F16,Duquesne!F16,SEPA_NIST!F16,'Future Client 2'!F16,'Future Client 3'!F16,'Future Client 4'!F16,'Future Client 5'!F16)</f>
        <v>0</v>
      </c>
      <c r="G16" s="115">
        <f>SUM('AEP-EMS'!G16,'TH-MEA'!G16, Avangrid!G16,'BWP ECC'!G16,'Con Edison'!G16,'Arizona Corp'!G16,'NIPSCO-Elc'!G16,SDGE!G16,TVA!G16,'MX-MIM'!G16,'Consumers Energy'!G16,TPC!G16,WB_EVN!G16,'NV Energy'!G16,VN_NLDC!G16,Energisa!G16,'TH-PEA-IMPL'!G16,CPS_ADMS_BV!G16,'Canadian Solar Spain'!G16,'PIP-SEC'!G16,BHE!G16,'BWP Telecom'!G16,Duquesne!G16,SEPA_NIST!G16,'Future Client 2'!G16,'Future Client 3'!G16,'Future Client 4'!G16,'Future Client 5'!G16)</f>
        <v>0</v>
      </c>
      <c r="H16" s="115">
        <f>SUM('AEP-EMS'!H16,'TH-MEA'!H16, Avangrid!H16,'BWP ECC'!H16,'Con Edison'!H16,'Arizona Corp'!H16,'NIPSCO-Elc'!H16,SDGE!H16,TVA!H16,'MX-MIM'!H16,'Consumers Energy'!H16,TPC!H16,WB_EVN!H16,'NV Energy'!H16,VN_NLDC!H16,Energisa!H16,'TH-PEA-IMPL'!H16,CPS_ADMS_BV!H16,'Canadian Solar Spain'!H16,'PIP-SEC'!H16,BHE!H16,'BWP Telecom'!H16,Duquesne!H16,SEPA_NIST!H16,'Future Client 2'!H16,'Future Client 3'!H16,'Future Client 4'!H16,'Future Client 5'!H16)</f>
        <v>0</v>
      </c>
      <c r="I16" s="115">
        <f>SUM('AEP-EMS'!I16,'TH-MEA'!I16, Avangrid!I16,'BWP ECC'!I16,'Con Edison'!I16,'Arizona Corp'!I16,'NIPSCO-Elc'!I16,SDGE!I16,TVA!I16,'MX-MIM'!I16,'Consumers Energy'!I16,TPC!I16,WB_EVN!I16,'NV Energy'!I16,VN_NLDC!I16,Energisa!I16,'TH-PEA-IMPL'!I16,CPS_ADMS_BV!I16,'Canadian Solar Spain'!I16,'PIP-SEC'!I16,BHE!I16,'BWP Telecom'!I16,Duquesne!I16,SEPA_NIST!I16,'Future Client 2'!I16,'Future Client 3'!I16,'Future Client 4'!I16,'Future Client 5'!I16)</f>
        <v>0</v>
      </c>
      <c r="J16" s="115">
        <f>SUM('AEP-EMS'!J16,'TH-MEA'!J16, Avangrid!J16,'BWP ECC'!J16,'Con Edison'!J16,'Arizona Corp'!J16,'NIPSCO-Elc'!J16,SDGE!J16,TVA!J16,'MX-MIM'!J16,'Consumers Energy'!J16,TPC!J16,WB_EVN!J16,'NV Energy'!J16,VN_NLDC!J16,Energisa!J16,'TH-PEA-IMPL'!J16,CPS_ADMS_BV!J16,'Canadian Solar Spain'!J16,'PIP-SEC'!J16,BHE!J16,'BWP Telecom'!J16,Duquesne!J16,SEPA_NIST!J16,'Future Client 2'!J16,'Future Client 3'!J16,'Future Client 4'!J16,'Future Client 5'!J16)</f>
        <v>0</v>
      </c>
      <c r="K16" s="115">
        <f>SUM('AEP-EMS'!K16,'TH-MEA'!K16, Avangrid!K16,'BWP ECC'!K16,'Con Edison'!K16,'Arizona Corp'!K16,'NIPSCO-Elc'!K16,SDGE!K16,TVA!K16,'MX-MIM'!K16,'Consumers Energy'!K16,TPC!K16,WB_EVN!K16,'NV Energy'!K16,VN_NLDC!K16,Energisa!K16,'TH-PEA-IMPL'!K16,CPS_ADMS_BV!K16,'Canadian Solar Spain'!K16,'PIP-SEC'!K16,BHE!K16,'BWP Telecom'!K16,Duquesne!K16,SEPA_NIST!K16,'Future Client 2'!K16,'Future Client 3'!K16,'Future Client 4'!K16,'Future Client 5'!K16)</f>
        <v>0</v>
      </c>
      <c r="L16" s="115">
        <f>SUM('AEP-EMS'!L16,'TH-MEA'!L16, Avangrid!L16,'BWP ECC'!L16,'Con Edison'!L16,'Arizona Corp'!L16,'NIPSCO-Elc'!L16,SDGE!L16,TVA!L16,'MX-MIM'!L16,'Consumers Energy'!L16,TPC!L16,WB_EVN!L16,'NV Energy'!L16,VN_NLDC!L16,Energisa!L16,'TH-PEA-IMPL'!L16,CPS_ADMS_BV!L16,'Canadian Solar Spain'!L16,'PIP-SEC'!L16,BHE!L16,'BWP Telecom'!L16,Duquesne!L16,SEPA_NIST!L16,'Future Client 2'!L16,'Future Client 3'!L16,'Future Client 4'!L16,'Future Client 5'!L16)</f>
        <v>42</v>
      </c>
      <c r="M16" s="115">
        <f>SUM('AEP-EMS'!M16,'TH-MEA'!M16, Avangrid!M16,'BWP ECC'!M16,'Con Edison'!M16,'Arizona Corp'!M16,'NIPSCO-Elc'!M16,SDGE!M16,TVA!M16,'MX-MIM'!M16,'Consumers Energy'!M16,TPC!M16,WB_EVN!M16,'NV Energy'!M16,VN_NLDC!M16,Energisa!M16,'TH-PEA-IMPL'!M16,CPS_ADMS_BV!M16,'Canadian Solar Spain'!M16,'PIP-SEC'!M16,BHE!M16,'BWP Telecom'!M16,Duquesne!M16,SEPA_NIST!M16,'Future Client 2'!M16,'Future Client 3'!M16,'Future Client 4'!M16,'Future Client 5'!M16)</f>
        <v>62.5</v>
      </c>
      <c r="N16" s="116">
        <f>SUM('AEP-EMS'!N16,'TH-MEA'!N16, Avangrid!N16,'BWP ECC'!N16,'Con Edison'!N16,'Arizona Corp'!N16,'NIPSCO-Elc'!N16,SDGE!N16,TVA!N16,'MX-MIM'!N16,'Consumers Energy'!N16,TPC!N16,WB_EVN!N16,'NV Energy'!N16,VN_NLDC!N16,Energisa!N16,'TH-PEA-IMPL'!N16,CPS_ADMS_BV!N16,'Canadian Solar Spain'!N16,'PIP-SEC'!N16,BHE!N16,'BWP Telecom'!N16,Duquesne!N16,SEPA_NIST!N16,'Future Client 2'!N16,'Future Client 3'!N16,'Future Client 4'!N16,'Future Client 5'!N16)</f>
        <v>137</v>
      </c>
      <c r="O16" s="121">
        <f>SUM('AEP-EMS'!O16,'TH-MEA'!O16, Avangrid!O16,'BWP ECC'!O16,'Con Edison'!O16,'Arizona Corp'!O16,'NIPSCO-Elc'!O16,SDGE!O16,TVA!O16,'MX-MIM'!O16,'Consumers Energy'!O16,TPC!O16,WB_EVN!O16,'NV Energy'!O16,VN_NLDC!O16,Energisa!O16,'TH-PEA-IMPL'!O16,CPS_ADMS_BV!O16,'Canadian Solar Spain'!O16,'PIP-SEC'!O16,BHE!O16,'BWP Telecom'!O16,Duquesne!O16,SEPA_NIST!O16,'Future Client 2'!O16,'Future Client 3'!O16,'Future Client 4'!O16,'Future Client 5'!O16)</f>
        <v>128</v>
      </c>
      <c r="P16" s="117">
        <f>SUM('AEP-EMS'!P16,'TH-MEA'!P16, Avangrid!P16,'BWP ECC'!P16,'Con Edison'!P16,'Arizona Corp'!P16,'NIPSCO-Elc'!P16,SDGE!P16,TVA!P16,'MX-MIM'!P16,'Consumers Energy'!P16,TPC!P16,WB_EVN!P16,'NV Energy'!P16,VN_NLDC!P16,Energisa!P16,'TH-PEA-IMPL'!P16,CPS_ADMS_BV!P16,'Canadian Solar Spain'!P16,'PIP-SEC'!P16,BHE!P16,'BWP Telecom'!P16,Duquesne!P16,SEPA_NIST!P16,'Future Client 2'!P16,'Future Client 3'!P16,'Future Client 4'!P16,'Future Client 5'!P16)</f>
        <v>78</v>
      </c>
      <c r="Q16" s="117">
        <f>SUM('AEP-EMS'!Q16,'TH-MEA'!Q16, Avangrid!Q16,'BWP ECC'!Q16,'Con Edison'!Q16,'Arizona Corp'!Q16,'NIPSCO-Elc'!Q16,SDGE!Q16,TVA!Q16,'MX-MIM'!Q16,'Consumers Energy'!Q16,TPC!Q16,WB_EVN!Q16,'NV Energy'!Q16,VN_NLDC!Q16,Energisa!Q16,'TH-PEA-IMPL'!Q16,CPS_ADMS_BV!Q16,'Canadian Solar Spain'!Q16,'PIP-SEC'!Q16,BHE!Q16,'BWP Telecom'!Q16,Duquesne!Q16,SEPA_NIST!Q16,'Future Client 2'!Q16,'Future Client 3'!Q16,'Future Client 4'!Q16,'Future Client 5'!Q16)</f>
        <v>88</v>
      </c>
      <c r="R16" s="117">
        <f>SUM('AEP-EMS'!R16,'TH-MEA'!R16, Avangrid!R16,'BWP ECC'!R16,'Con Edison'!R16,'Arizona Corp'!R16,'NIPSCO-Elc'!R16,SDGE!R16,TVA!R16,'MX-MIM'!R16,'Consumers Energy'!R16,TPC!R16,WB_EVN!R16,'NV Energy'!R16,VN_NLDC!R16,Energisa!R16,'TH-PEA-IMPL'!R16,CPS_ADMS_BV!R16,'Canadian Solar Spain'!R16,'PIP-SEC'!R16,BHE!R16,'BWP Telecom'!R16,Duquesne!R16,SEPA_NIST!R16,'Future Client 2'!R16,'Future Client 3'!R16,'Future Client 4'!R16,'Future Client 5'!R16)</f>
        <v>84</v>
      </c>
      <c r="S16" s="117">
        <f>SUM('AEP-EMS'!S16,'TH-MEA'!S16, Avangrid!S16,'BWP ECC'!S16,'Con Edison'!S16,'Arizona Corp'!S16,'NIPSCO-Elc'!S16,SDGE!S16,TVA!S16,'MX-MIM'!S16,'Consumers Energy'!S16,TPC!S16,WB_EVN!S16,'NV Energy'!S16,VN_NLDC!S16,Energisa!S16,'TH-PEA-IMPL'!S16,CPS_ADMS_BV!S16,'Canadian Solar Spain'!S16,'PIP-SEC'!S16,BHE!S16,'BWP Telecom'!S16,Duquesne!S16,SEPA_NIST!S16,'Future Client 2'!S16,'Future Client 3'!S16,'Future Client 4'!S16,'Future Client 5'!S16)</f>
        <v>56</v>
      </c>
      <c r="T16" s="145">
        <f>SUM('AEP-EMS'!T16,'TH-MEA'!T16, Avangrid!T16,'BWP ECC'!T16,'Con Edison'!T16,'Arizona Corp'!T16,'NIPSCO-Elc'!T16,SDGE!T16,TVA!T16,'MX-MIM'!T16,'Consumers Energy'!T16,TPC!T16,WB_EVN!T16,'NV Energy'!T16,VN_NLDC!T16,Energisa!T16,'TH-PEA-IMPL'!T16,CPS_ADMS_BV!T16,'Canadian Solar Spain'!T16,'PIP-SEC'!T16,BHE!T16,'BWP Telecom'!T16,Duquesne!T16,SEPA_NIST!T16,'Future Client 2'!T16,'Future Client 3'!T16,'Future Client 4'!T16,'Future Client 5'!T16)</f>
        <v>24</v>
      </c>
      <c r="U16" s="145">
        <f>SUM('AEP-EMS'!U16,'TH-MEA'!U16, Avangrid!U16,'BWP ECC'!U16,'Con Edison'!U16,'Arizona Corp'!U16,'NIPSCO-Elc'!U16,SDGE!U16,TVA!U16,'MX-MIM'!U16,'Consumers Energy'!U16,TPC!U16,WB_EVN!U16,'NV Energy'!U16,VN_NLDC!U16,Energisa!U16,'TH-PEA-IMPL'!U16,CPS_ADMS_BV!U16,'Canadian Solar Spain'!U16,'PIP-SEC'!U16,BHE!U16,'BWP Telecom'!U16,Duquesne!U16,SEPA_NIST!U16,'Future Client 2'!U16,'Future Client 3'!U16,'Future Client 4'!U16,'Future Client 5'!U16)</f>
        <v>24</v>
      </c>
      <c r="V16" s="145">
        <f>SUM('AEP-EMS'!V16,'TH-MEA'!V16, Avangrid!V16,'BWP ECC'!V16,'Con Edison'!V16,'Arizona Corp'!V16,'NIPSCO-Elc'!V16,SDGE!V16,TVA!V16,'MX-MIM'!V16,'Consumers Energy'!V16,TPC!V16,WB_EVN!V16,'NV Energy'!V16,VN_NLDC!V16,Energisa!V16,'TH-PEA-IMPL'!V16,CPS_ADMS_BV!V16,'Canadian Solar Spain'!V16,'PIP-SEC'!V16,BHE!V16,'BWP Telecom'!V16,Duquesne!V16,SEPA_NIST!V16,'Future Client 2'!V16,'Future Client 3'!V16,'Future Client 4'!V16,'Future Client 5'!V16)</f>
        <v>16</v>
      </c>
      <c r="W16" s="145">
        <f>SUM('AEP-EMS'!W16,'TH-MEA'!W16, Avangrid!W16,'BWP ECC'!W16,'Con Edison'!W16,'Arizona Corp'!W16,'NIPSCO-Elc'!W16,SDGE!W16,TVA!W16,'MX-MIM'!W16,'Consumers Energy'!W16,TPC!W16,WB_EVN!W16,'NV Energy'!W16,VN_NLDC!W16,Energisa!W16,'TH-PEA-IMPL'!W16,CPS_ADMS_BV!W16,'Canadian Solar Spain'!W16,'PIP-SEC'!W16,BHE!W16,'BWP Telecom'!W16,Duquesne!W16,SEPA_NIST!W16,'Future Client 2'!W16,'Future Client 3'!W16,'Future Client 4'!W16,'Future Client 5'!W16)</f>
        <v>16</v>
      </c>
      <c r="X16" s="145">
        <f>SUM('AEP-EMS'!X16,'TH-MEA'!X16, Avangrid!X16,'BWP ECC'!X16,'Con Edison'!X16,'Arizona Corp'!X16,'NIPSCO-Elc'!X16,SDGE!X16,TVA!X16,'MX-MIM'!X16,'Consumers Energy'!X16,TPC!X16,WB_EVN!X16,'NV Energy'!X16,VN_NLDC!X16,Energisa!X16,'TH-PEA-IMPL'!X16,CPS_ADMS_BV!X16,'Canadian Solar Spain'!X16,'PIP-SEC'!X16,BHE!X16,'BWP Telecom'!X16,Duquesne!X16,SEPA_NIST!X16,'Future Client 2'!X16,'Future Client 3'!X16,'Future Client 4'!X16,'Future Client 5'!X16)</f>
        <v>16</v>
      </c>
      <c r="Y16" s="145">
        <f>SUM('AEP-EMS'!Y16,'TH-MEA'!Y16, Avangrid!Y16,'BWP ECC'!Y16,'Con Edison'!Y16,'Arizona Corp'!Y16,'NIPSCO-Elc'!Y16,SDGE!Y16,TVA!Y16,'MX-MIM'!Y16,'Consumers Energy'!Y16,TPC!Y16,WB_EVN!Y16,'NV Energy'!Y16,VN_NLDC!Y16,Energisa!Y16,'TH-PEA-IMPL'!Y16,CPS_ADMS_BV!Y16,'Canadian Solar Spain'!Y16,'PIP-SEC'!Y16,BHE!Y16,'BWP Telecom'!Y16,Duquesne!Y16,SEPA_NIST!Y16,'Future Client 2'!Y16,'Future Client 3'!Y16,'Future Client 4'!Y16,'Future Client 5'!Y16)</f>
        <v>16</v>
      </c>
      <c r="Z16" s="111">
        <f>SUM('AEP-EMS'!Z16,'TH-MEA'!Z16, Avangrid!Z16,'BWP ECC'!Z16,'Con Edison'!Z16,'Arizona Corp'!Z16,'NIPSCO-Elc'!Z16,SDGE!Z16,TVA!Z16,'MX-MIM'!Z16,'Consumers Energy'!Z16,TPC!Z16,WB_EVN!Z16,'NV Energy'!Z16,VN_NLDC!Z16,Energisa!Z16,'TH-PEA-IMPL'!Z16,CPS_ADMS_BV!Z16,'Canadian Solar Spain'!Z16,'PIP-SEC'!Z16,BHE!Z16,'BWP Telecom'!Z16,Duquesne!Z16,SEPA_NIST!Z16,'Future Client 2'!Z16,'Future Client 3'!Z16,'Future Client 4'!Z16,'Future Client 5'!Z16)</f>
        <v>16</v>
      </c>
      <c r="AB16" s="49"/>
    </row>
    <row r="17" spans="2:28">
      <c r="B17" s="157" t="s">
        <v>33</v>
      </c>
      <c r="C17" s="119">
        <f>SUM('AEP-EMS'!C17,'TH-MEA'!C17, Avangrid!C17,'BWP ECC'!C17,'Con Edison'!C17,'Arizona Corp'!C17,'NIPSCO-Elc'!C17,SDGE!C17,TVA!C17,'MX-MIM'!C17,'Consumers Energy'!C17,TPC!C17,WB_EVN!C17,'NV Energy'!C17,VN_NLDC!C17,Energisa!C17,'TH-PEA-IMPL'!C17,CPS_ADMS_BV!C17,'Canadian Solar Spain'!C17,'PIP-SEC'!C17,BHE!C17,'BWP Telecom'!C17,Duquesne!C17,SEPA_NIST!C17,'Future Client 2'!C17,'Future Client 3'!C17,'Future Client 4'!C17,'Future Client 5'!C17)</f>
        <v>0</v>
      </c>
      <c r="D17" s="112">
        <f>SUM('AEP-EMS'!D17,'TH-MEA'!D17, Avangrid!D17,'BWP ECC'!D17,'Con Edison'!D17,'Arizona Corp'!D17,'NIPSCO-Elc'!D17,SDGE!D17,TVA!D17,'MX-MIM'!D17,'Consumers Energy'!D17,TPC!D17,WB_EVN!D17,'NV Energy'!D17,VN_NLDC!D17,Energisa!D17,'TH-PEA-IMPL'!D17,CPS_ADMS_BV!D17,'Canadian Solar Spain'!D17,'PIP-SEC'!D17,BHE!D17,'BWP Telecom'!D17,Duquesne!D17,SEPA_NIST!D17,'Future Client 2'!D17,'Future Client 3'!D17,'Future Client 4'!D17,'Future Client 5'!D17)</f>
        <v>0</v>
      </c>
      <c r="E17" s="112">
        <f>SUM('AEP-EMS'!E17,'TH-MEA'!E17, Avangrid!E17,'BWP ECC'!E17,'Con Edison'!E17,'Arizona Corp'!E17,'NIPSCO-Elc'!E17,SDGE!E17,TVA!E17,'MX-MIM'!E17,'Consumers Energy'!E17,TPC!E17,WB_EVN!E17,'NV Energy'!E17,VN_NLDC!E17,Energisa!E17,'TH-PEA-IMPL'!E17,CPS_ADMS_BV!E17,'Canadian Solar Spain'!E17,'PIP-SEC'!E17,BHE!E17,'BWP Telecom'!E17,Duquesne!E17,SEPA_NIST!E17,'Future Client 2'!E17,'Future Client 3'!E17,'Future Client 4'!E17,'Future Client 5'!E17)</f>
        <v>0</v>
      </c>
      <c r="F17" s="112">
        <f>SUM('AEP-EMS'!F17,'TH-MEA'!F17, Avangrid!F17,'BWP ECC'!F17,'Con Edison'!F17,'Arizona Corp'!F17,'NIPSCO-Elc'!F17,SDGE!F17,TVA!F17,'MX-MIM'!F17,'Consumers Energy'!F17,TPC!F17,WB_EVN!F17,'NV Energy'!F17,VN_NLDC!F17,Energisa!F17,'TH-PEA-IMPL'!F17,CPS_ADMS_BV!F17,'Canadian Solar Spain'!F17,'PIP-SEC'!F17,BHE!F17,'BWP Telecom'!F17,Duquesne!F17,SEPA_NIST!F17,'Future Client 2'!F17,'Future Client 3'!F17,'Future Client 4'!F17,'Future Client 5'!F17)</f>
        <v>0</v>
      </c>
      <c r="G17" s="112">
        <f>SUM('AEP-EMS'!G17,'TH-MEA'!G17, Avangrid!G17,'BWP ECC'!G17,'Con Edison'!G17,'Arizona Corp'!G17,'NIPSCO-Elc'!G17,SDGE!G17,TVA!G17,'MX-MIM'!G17,'Consumers Energy'!G17,TPC!G17,WB_EVN!G17,'NV Energy'!G17,VN_NLDC!G17,Energisa!G17,'TH-PEA-IMPL'!G17,CPS_ADMS_BV!G17,'Canadian Solar Spain'!G17,'PIP-SEC'!G17,BHE!G17,'BWP Telecom'!G17,Duquesne!G17,SEPA_NIST!G17,'Future Client 2'!G17,'Future Client 3'!G17,'Future Client 4'!G17,'Future Client 5'!G17)</f>
        <v>0</v>
      </c>
      <c r="H17" s="112">
        <f>SUM('AEP-EMS'!H17,'TH-MEA'!H17, Avangrid!H17,'BWP ECC'!H17,'Con Edison'!H17,'Arizona Corp'!H17,'NIPSCO-Elc'!H17,SDGE!H17,TVA!H17,'MX-MIM'!H17,'Consumers Energy'!H17,TPC!H17,WB_EVN!H17,'NV Energy'!H17,VN_NLDC!H17,Energisa!H17,'TH-PEA-IMPL'!H17,CPS_ADMS_BV!H17,'Canadian Solar Spain'!H17,'PIP-SEC'!H17,BHE!H17,'BWP Telecom'!H17,Duquesne!H17,SEPA_NIST!H17,'Future Client 2'!H17,'Future Client 3'!H17,'Future Client 4'!H17,'Future Client 5'!H17)</f>
        <v>0</v>
      </c>
      <c r="I17" s="112">
        <f>SUM('AEP-EMS'!I17,'TH-MEA'!I17, Avangrid!I17,'BWP ECC'!I17,'Con Edison'!I17,'Arizona Corp'!I17,'NIPSCO-Elc'!I17,SDGE!I17,TVA!I17,'MX-MIM'!I17,'Consumers Energy'!I17,TPC!I17,WB_EVN!I17,'NV Energy'!I17,VN_NLDC!I17,Energisa!I17,'TH-PEA-IMPL'!I17,CPS_ADMS_BV!I17,'Canadian Solar Spain'!I17,'PIP-SEC'!I17,BHE!I17,'BWP Telecom'!I17,Duquesne!I17,SEPA_NIST!I17,'Future Client 2'!I17,'Future Client 3'!I17,'Future Client 4'!I17,'Future Client 5'!I17)</f>
        <v>0</v>
      </c>
      <c r="J17" s="112">
        <f>SUM('AEP-EMS'!J17,'TH-MEA'!J17, Avangrid!J17,'BWP ECC'!J17,'Con Edison'!J17,'Arizona Corp'!J17,'NIPSCO-Elc'!J17,SDGE!J17,TVA!J17,'MX-MIM'!J17,'Consumers Energy'!J17,TPC!J17,WB_EVN!J17,'NV Energy'!J17,VN_NLDC!J17,Energisa!J17,'TH-PEA-IMPL'!J17,CPS_ADMS_BV!J17,'Canadian Solar Spain'!J17,'PIP-SEC'!J17,BHE!J17,'BWP Telecom'!J17,Duquesne!J17,SEPA_NIST!J17,'Future Client 2'!J17,'Future Client 3'!J17,'Future Client 4'!J17,'Future Client 5'!J17)</f>
        <v>0</v>
      </c>
      <c r="K17" s="112">
        <f>SUM('AEP-EMS'!K17,'TH-MEA'!K17, Avangrid!K17,'BWP ECC'!K17,'Con Edison'!K17,'Arizona Corp'!K17,'NIPSCO-Elc'!K17,SDGE!K17,TVA!K17,'MX-MIM'!K17,'Consumers Energy'!K17,TPC!K17,WB_EVN!K17,'NV Energy'!K17,VN_NLDC!K17,Energisa!K17,'TH-PEA-IMPL'!K17,CPS_ADMS_BV!K17,'Canadian Solar Spain'!K17,'PIP-SEC'!K17,BHE!K17,'BWP Telecom'!K17,Duquesne!K17,SEPA_NIST!K17,'Future Client 2'!K17,'Future Client 3'!K17,'Future Client 4'!K17,'Future Client 5'!K17)</f>
        <v>0</v>
      </c>
      <c r="L17" s="112">
        <f>SUM('AEP-EMS'!L17,'TH-MEA'!L17, Avangrid!L17,'BWP ECC'!L17,'Con Edison'!L17,'Arizona Corp'!L17,'NIPSCO-Elc'!L17,SDGE!L17,TVA!L17,'MX-MIM'!L17,'Consumers Energy'!L17,TPC!L17,WB_EVN!L17,'NV Energy'!L17,VN_NLDC!L17,Energisa!L17,'TH-PEA-IMPL'!L17,CPS_ADMS_BV!L17,'Canadian Solar Spain'!L17,'PIP-SEC'!L17,BHE!L17,'BWP Telecom'!L17,Duquesne!L17,SEPA_NIST!L17,'Future Client 2'!L17,'Future Client 3'!L17,'Future Client 4'!L17,'Future Client 5'!L17)</f>
        <v>0</v>
      </c>
      <c r="M17" s="112">
        <f>SUM('AEP-EMS'!M17,'TH-MEA'!M17, Avangrid!M17,'BWP ECC'!M17,'Con Edison'!M17,'Arizona Corp'!M17,'NIPSCO-Elc'!M17,SDGE!M17,TVA!M17,'MX-MIM'!M17,'Consumers Energy'!M17,TPC!M17,WB_EVN!M17,'NV Energy'!M17,VN_NLDC!M17,Energisa!M17,'TH-PEA-IMPL'!M17,CPS_ADMS_BV!M17,'Canadian Solar Spain'!M17,'PIP-SEC'!M17,BHE!M17,'BWP Telecom'!M17,Duquesne!M17,SEPA_NIST!M17,'Future Client 2'!M17,'Future Client 3'!M17,'Future Client 4'!M17,'Future Client 5'!M17)</f>
        <v>64</v>
      </c>
      <c r="N17" s="113">
        <f>SUM('AEP-EMS'!N17,'TH-MEA'!N17, Avangrid!N17,'BWP ECC'!N17,'Con Edison'!N17,'Arizona Corp'!N17,'NIPSCO-Elc'!N17,SDGE!N17,TVA!N17,'MX-MIM'!N17,'Consumers Energy'!N17,TPC!N17,WB_EVN!N17,'NV Energy'!N17,VN_NLDC!N17,Energisa!N17,'TH-PEA-IMPL'!N17,CPS_ADMS_BV!N17,'Canadian Solar Spain'!N17,'PIP-SEC'!N17,BHE!N17,'BWP Telecom'!N17,Duquesne!N17,SEPA_NIST!N17,'Future Client 2'!N17,'Future Client 3'!N17,'Future Client 4'!N17,'Future Client 5'!N17)</f>
        <v>132</v>
      </c>
      <c r="O17" s="122">
        <f>SUM('AEP-EMS'!O17,'TH-MEA'!O17, Avangrid!O17,'BWP ECC'!O17,'Con Edison'!O17,'Arizona Corp'!O17,'NIPSCO-Elc'!O17,SDGE!O17,TVA!O17,'MX-MIM'!O17,'Consumers Energy'!O17,TPC!O17,WB_EVN!O17,'NV Energy'!O17,VN_NLDC!O17,Energisa!O17,'TH-PEA-IMPL'!O17,CPS_ADMS_BV!O17,'Canadian Solar Spain'!O17,'PIP-SEC'!O17,BHE!O17,'BWP Telecom'!O17,Duquesne!O17,SEPA_NIST!O17,'Future Client 2'!O17,'Future Client 3'!O17,'Future Client 4'!O17,'Future Client 5'!O17)</f>
        <v>34</v>
      </c>
      <c r="P17" s="118">
        <f>SUM('AEP-EMS'!P17,'TH-MEA'!P17, Avangrid!P17,'BWP ECC'!P17,'Con Edison'!P17,'Arizona Corp'!P17,'NIPSCO-Elc'!P17,SDGE!P17,TVA!P17,'MX-MIM'!P17,'Consumers Energy'!P17,TPC!P17,WB_EVN!P17,'NV Energy'!P17,VN_NLDC!P17,Energisa!P17,'TH-PEA-IMPL'!P17,CPS_ADMS_BV!P17,'Canadian Solar Spain'!P17,'PIP-SEC'!P17,BHE!P17,'BWP Telecom'!P17,Duquesne!P17,SEPA_NIST!P17,'Future Client 2'!P17,'Future Client 3'!P17,'Future Client 4'!P17,'Future Client 5'!P17)</f>
        <v>51</v>
      </c>
      <c r="Q17" s="118">
        <f>SUM('AEP-EMS'!Q17,'TH-MEA'!Q17, Avangrid!Q17,'BWP ECC'!Q17,'Con Edison'!Q17,'Arizona Corp'!Q17,'NIPSCO-Elc'!Q17,SDGE!Q17,TVA!Q17,'MX-MIM'!Q17,'Consumers Energy'!Q17,TPC!Q17,WB_EVN!Q17,'NV Energy'!Q17,VN_NLDC!Q17,Energisa!Q17,'TH-PEA-IMPL'!Q17,CPS_ADMS_BV!Q17,'Canadian Solar Spain'!Q17,'PIP-SEC'!Q17,BHE!Q17,'BWP Telecom'!Q17,Duquesne!Q17,SEPA_NIST!Q17,'Future Client 2'!Q17,'Future Client 3'!Q17,'Future Client 4'!Q17,'Future Client 5'!Q17)</f>
        <v>76</v>
      </c>
      <c r="R17" s="118">
        <f>SUM('AEP-EMS'!R17,'TH-MEA'!R17, Avangrid!R17,'BWP ECC'!R17,'Con Edison'!R17,'Arizona Corp'!R17,'NIPSCO-Elc'!R17,SDGE!R17,TVA!R17,'MX-MIM'!R17,'Consumers Energy'!R17,TPC!R17,WB_EVN!R17,'NV Energy'!R17,VN_NLDC!R17,Energisa!R17,'TH-PEA-IMPL'!R17,CPS_ADMS_BV!R17,'Canadian Solar Spain'!R17,'PIP-SEC'!R17,BHE!R17,'BWP Telecom'!R17,Duquesne!R17,SEPA_NIST!R17,'Future Client 2'!R17,'Future Client 3'!R17,'Future Client 4'!R17,'Future Client 5'!R17)</f>
        <v>52</v>
      </c>
      <c r="S17" s="118">
        <f>SUM('AEP-EMS'!S17,'TH-MEA'!S17, Avangrid!S17,'BWP ECC'!S17,'Con Edison'!S17,'Arizona Corp'!S17,'NIPSCO-Elc'!S17,SDGE!S17,TVA!S17,'MX-MIM'!S17,'Consumers Energy'!S17,TPC!S17,WB_EVN!S17,'NV Energy'!S17,VN_NLDC!S17,Energisa!S17,'TH-PEA-IMPL'!S17,CPS_ADMS_BV!S17,'Canadian Solar Spain'!S17,'PIP-SEC'!S17,BHE!S17,'BWP Telecom'!S17,Duquesne!S17,SEPA_NIST!S17,'Future Client 2'!S17,'Future Client 3'!S17,'Future Client 4'!S17,'Future Client 5'!S17)</f>
        <v>44</v>
      </c>
      <c r="T17" s="145">
        <f>SUM('AEP-EMS'!T17,'TH-MEA'!T17, Avangrid!T17,'BWP ECC'!T17,'Con Edison'!T17,'Arizona Corp'!T17,'NIPSCO-Elc'!T17,SDGE!T17,TVA!T17,'MX-MIM'!T17,'Consumers Energy'!T17,TPC!T17,WB_EVN!T17,'NV Energy'!T17,VN_NLDC!T17,Energisa!T17,'TH-PEA-IMPL'!T17,CPS_ADMS_BV!T17,'Canadian Solar Spain'!T17,'PIP-SEC'!T17,BHE!T17,'BWP Telecom'!T17,Duquesne!T17,SEPA_NIST!T17,'Future Client 2'!T17,'Future Client 3'!T17,'Future Client 4'!T17,'Future Client 5'!T17)</f>
        <v>12</v>
      </c>
      <c r="U17" s="145">
        <f>SUM('AEP-EMS'!U17,'TH-MEA'!U17, Avangrid!U17,'BWP ECC'!U17,'Con Edison'!U17,'Arizona Corp'!U17,'NIPSCO-Elc'!U17,SDGE!U17,TVA!U17,'MX-MIM'!U17,'Consumers Energy'!U17,TPC!U17,WB_EVN!U17,'NV Energy'!U17,VN_NLDC!U17,Energisa!U17,'TH-PEA-IMPL'!U17,CPS_ADMS_BV!U17,'Canadian Solar Spain'!U17,'PIP-SEC'!U17,BHE!U17,'BWP Telecom'!U17,Duquesne!U17,SEPA_NIST!U17,'Future Client 2'!U17,'Future Client 3'!U17,'Future Client 4'!U17,'Future Client 5'!U17)</f>
        <v>12</v>
      </c>
      <c r="V17" s="145">
        <f>SUM('AEP-EMS'!V17,'TH-MEA'!V17, Avangrid!V17,'BWP ECC'!V17,'Con Edison'!V17,'Arizona Corp'!V17,'NIPSCO-Elc'!V17,SDGE!V17,TVA!V17,'MX-MIM'!V17,'Consumers Energy'!V17,TPC!V17,WB_EVN!V17,'NV Energy'!V17,VN_NLDC!V17,Energisa!V17,'TH-PEA-IMPL'!V17,CPS_ADMS_BV!V17,'Canadian Solar Spain'!V17,'PIP-SEC'!V17,BHE!V17,'BWP Telecom'!V17,Duquesne!V17,SEPA_NIST!V17,'Future Client 2'!V17,'Future Client 3'!V17,'Future Client 4'!V17,'Future Client 5'!V17)</f>
        <v>4</v>
      </c>
      <c r="W17" s="145">
        <f>SUM('AEP-EMS'!W17,'TH-MEA'!W17, Avangrid!W17,'BWP ECC'!W17,'Con Edison'!W17,'Arizona Corp'!W17,'NIPSCO-Elc'!W17,SDGE!W17,TVA!W17,'MX-MIM'!W17,'Consumers Energy'!W17,TPC!W17,WB_EVN!W17,'NV Energy'!W17,VN_NLDC!W17,Energisa!W17,'TH-PEA-IMPL'!W17,CPS_ADMS_BV!W17,'Canadian Solar Spain'!W17,'PIP-SEC'!W17,BHE!W17,'BWP Telecom'!W17,Duquesne!W17,SEPA_NIST!W17,'Future Client 2'!W17,'Future Client 3'!W17,'Future Client 4'!W17,'Future Client 5'!W17)</f>
        <v>4</v>
      </c>
      <c r="X17" s="145">
        <f>SUM('AEP-EMS'!X17,'TH-MEA'!X17, Avangrid!X17,'BWP ECC'!X17,'Con Edison'!X17,'Arizona Corp'!X17,'NIPSCO-Elc'!X17,SDGE!X17,TVA!X17,'MX-MIM'!X17,'Consumers Energy'!X17,TPC!X17,WB_EVN!X17,'NV Energy'!X17,VN_NLDC!X17,Energisa!X17,'TH-PEA-IMPL'!X17,CPS_ADMS_BV!X17,'Canadian Solar Spain'!X17,'PIP-SEC'!X17,BHE!X17,'BWP Telecom'!X17,Duquesne!X17,SEPA_NIST!X17,'Future Client 2'!X17,'Future Client 3'!X17,'Future Client 4'!X17,'Future Client 5'!X17)</f>
        <v>4</v>
      </c>
      <c r="Y17" s="145">
        <f>SUM('AEP-EMS'!Y17,'TH-MEA'!Y17, Avangrid!Y17,'BWP ECC'!Y17,'Con Edison'!Y17,'Arizona Corp'!Y17,'NIPSCO-Elc'!Y17,SDGE!Y17,TVA!Y17,'MX-MIM'!Y17,'Consumers Energy'!Y17,TPC!Y17,WB_EVN!Y17,'NV Energy'!Y17,VN_NLDC!Y17,Energisa!Y17,'TH-PEA-IMPL'!Y17,CPS_ADMS_BV!Y17,'Canadian Solar Spain'!Y17,'PIP-SEC'!Y17,BHE!Y17,'BWP Telecom'!Y17,Duquesne!Y17,SEPA_NIST!Y17,'Future Client 2'!Y17,'Future Client 3'!Y17,'Future Client 4'!Y17,'Future Client 5'!Y17)</f>
        <v>4</v>
      </c>
      <c r="Z17" s="111">
        <f>SUM('AEP-EMS'!Z17,'TH-MEA'!Z17, Avangrid!Z17,'BWP ECC'!Z17,'Con Edison'!Z17,'Arizona Corp'!Z17,'NIPSCO-Elc'!Z17,SDGE!Z17,TVA!Z17,'MX-MIM'!Z17,'Consumers Energy'!Z17,TPC!Z17,WB_EVN!Z17,'NV Energy'!Z17,VN_NLDC!Z17,Energisa!Z17,'TH-PEA-IMPL'!Z17,CPS_ADMS_BV!Z17,'Canadian Solar Spain'!Z17,'PIP-SEC'!Z17,BHE!Z17,'BWP Telecom'!Z17,Duquesne!Z17,SEPA_NIST!Z17,'Future Client 2'!Z17,'Future Client 3'!Z17,'Future Client 4'!Z17,'Future Client 5'!Z17)</f>
        <v>4</v>
      </c>
      <c r="AB17" s="49"/>
    </row>
    <row r="18" spans="2:28">
      <c r="B18" s="157" t="s">
        <v>32</v>
      </c>
      <c r="C18" s="119">
        <f>SUM('AEP-EMS'!C18,'TH-MEA'!C18, Avangrid!C18,'BWP ECC'!C18,'Con Edison'!C18,'Arizona Corp'!C18,'NIPSCO-Elc'!C18,SDGE!C18,TVA!C18,'MX-MIM'!C18,'Consumers Energy'!C18,TPC!C18,WB_EVN!C18,'NV Energy'!C18,VN_NLDC!C18,Energisa!C18,'TH-PEA-IMPL'!C18,CPS_ADMS_BV!C18,'Canadian Solar Spain'!C18,'PIP-SEC'!C18,BHE!C18,'BWP Telecom'!C18,Duquesne!C18,SEPA_NIST!C18,'Future Client 2'!C18,'Future Client 3'!C18,'Future Client 4'!C18,'Future Client 5'!C18)</f>
        <v>0</v>
      </c>
      <c r="D18" s="112">
        <f>SUM('AEP-EMS'!D18,'TH-MEA'!D18, Avangrid!D18,'BWP ECC'!D18,'Con Edison'!D18,'Arizona Corp'!D18,'NIPSCO-Elc'!D18,SDGE!D18,TVA!D18,'MX-MIM'!D18,'Consumers Energy'!D18,TPC!D18,WB_EVN!D18,'NV Energy'!D18,VN_NLDC!D18,Energisa!D18,'TH-PEA-IMPL'!D18,CPS_ADMS_BV!D18,'Canadian Solar Spain'!D18,'PIP-SEC'!D18,BHE!D18,'BWP Telecom'!D18,Duquesne!D18,SEPA_NIST!D18,'Future Client 2'!D18,'Future Client 3'!D18,'Future Client 4'!D18,'Future Client 5'!D18)</f>
        <v>0</v>
      </c>
      <c r="E18" s="112">
        <f>SUM('AEP-EMS'!E18,'TH-MEA'!E18, Avangrid!E18,'BWP ECC'!E18,'Con Edison'!E18,'Arizona Corp'!E18,'NIPSCO-Elc'!E18,SDGE!E18,TVA!E18,'MX-MIM'!E18,'Consumers Energy'!E18,TPC!E18,WB_EVN!E18,'NV Energy'!E18,VN_NLDC!E18,Energisa!E18,'TH-PEA-IMPL'!E18,CPS_ADMS_BV!E18,'Canadian Solar Spain'!E18,'PIP-SEC'!E18,BHE!E18,'BWP Telecom'!E18,Duquesne!E18,SEPA_NIST!E18,'Future Client 2'!E18,'Future Client 3'!E18,'Future Client 4'!E18,'Future Client 5'!E18)</f>
        <v>0</v>
      </c>
      <c r="F18" s="112">
        <f>SUM('AEP-EMS'!F18,'TH-MEA'!F18, Avangrid!F18,'BWP ECC'!F18,'Con Edison'!F18,'Arizona Corp'!F18,'NIPSCO-Elc'!F18,SDGE!F18,TVA!F18,'MX-MIM'!F18,'Consumers Energy'!F18,TPC!F18,WB_EVN!F18,'NV Energy'!F18,VN_NLDC!F18,Energisa!F18,'TH-PEA-IMPL'!F18,CPS_ADMS_BV!F18,'Canadian Solar Spain'!F18,'PIP-SEC'!F18,BHE!F18,'BWP Telecom'!F18,Duquesne!F18,SEPA_NIST!F18,'Future Client 2'!F18,'Future Client 3'!F18,'Future Client 4'!F18,'Future Client 5'!F18)</f>
        <v>0</v>
      </c>
      <c r="G18" s="112">
        <f>SUM('AEP-EMS'!G18,'TH-MEA'!G18, Avangrid!G18,'BWP ECC'!G18,'Con Edison'!G18,'Arizona Corp'!G18,'NIPSCO-Elc'!G18,SDGE!G18,TVA!G18,'MX-MIM'!G18,'Consumers Energy'!G18,TPC!G18,WB_EVN!G18,'NV Energy'!G18,VN_NLDC!G18,Energisa!G18,'TH-PEA-IMPL'!G18,CPS_ADMS_BV!G18,'Canadian Solar Spain'!G18,'PIP-SEC'!G18,BHE!G18,'BWP Telecom'!G18,Duquesne!G18,SEPA_NIST!G18,'Future Client 2'!G18,'Future Client 3'!G18,'Future Client 4'!G18,'Future Client 5'!G18)</f>
        <v>0</v>
      </c>
      <c r="H18" s="112">
        <f>SUM('AEP-EMS'!H18,'TH-MEA'!H18, Avangrid!H18,'BWP ECC'!H18,'Con Edison'!H18,'Arizona Corp'!H18,'NIPSCO-Elc'!H18,SDGE!H18,TVA!H18,'MX-MIM'!H18,'Consumers Energy'!H18,TPC!H18,WB_EVN!H18,'NV Energy'!H18,VN_NLDC!H18,Energisa!H18,'TH-PEA-IMPL'!H18,CPS_ADMS_BV!H18,'Canadian Solar Spain'!H18,'PIP-SEC'!H18,BHE!H18,'BWP Telecom'!H18,Duquesne!H18,SEPA_NIST!H18,'Future Client 2'!H18,'Future Client 3'!H18,'Future Client 4'!H18,'Future Client 5'!H18)</f>
        <v>0</v>
      </c>
      <c r="I18" s="112">
        <f>SUM('AEP-EMS'!I18,'TH-MEA'!I18, Avangrid!I18,'BWP ECC'!I18,'Con Edison'!I18,'Arizona Corp'!I18,'NIPSCO-Elc'!I18,SDGE!I18,TVA!I18,'MX-MIM'!I18,'Consumers Energy'!I18,TPC!I18,WB_EVN!I18,'NV Energy'!I18,VN_NLDC!I18,Energisa!I18,'TH-PEA-IMPL'!I18,CPS_ADMS_BV!I18,'Canadian Solar Spain'!I18,'PIP-SEC'!I18,BHE!I18,'BWP Telecom'!I18,Duquesne!I18,SEPA_NIST!I18,'Future Client 2'!I18,'Future Client 3'!I18,'Future Client 4'!I18,'Future Client 5'!I18)</f>
        <v>0</v>
      </c>
      <c r="J18" s="112">
        <f>SUM('AEP-EMS'!J18,'TH-MEA'!J18, Avangrid!J18,'BWP ECC'!J18,'Con Edison'!J18,'Arizona Corp'!J18,'NIPSCO-Elc'!J18,SDGE!J18,TVA!J18,'MX-MIM'!J18,'Consumers Energy'!J18,TPC!J18,WB_EVN!J18,'NV Energy'!J18,VN_NLDC!J18,Energisa!J18,'TH-PEA-IMPL'!J18,CPS_ADMS_BV!J18,'Canadian Solar Spain'!J18,'PIP-SEC'!J18,BHE!J18,'BWP Telecom'!J18,Duquesne!J18,SEPA_NIST!J18,'Future Client 2'!J18,'Future Client 3'!J18,'Future Client 4'!J18,'Future Client 5'!J18)</f>
        <v>0</v>
      </c>
      <c r="K18" s="112">
        <f>SUM('AEP-EMS'!K18,'TH-MEA'!K18, Avangrid!K18,'BWP ECC'!K18,'Con Edison'!K18,'Arizona Corp'!K18,'NIPSCO-Elc'!K18,SDGE!K18,TVA!K18,'MX-MIM'!K18,'Consumers Energy'!K18,TPC!K18,WB_EVN!K18,'NV Energy'!K18,VN_NLDC!K18,Energisa!K18,'TH-PEA-IMPL'!K18,CPS_ADMS_BV!K18,'Canadian Solar Spain'!K18,'PIP-SEC'!K18,BHE!K18,'BWP Telecom'!K18,Duquesne!K18,SEPA_NIST!K18,'Future Client 2'!K18,'Future Client 3'!K18,'Future Client 4'!K18,'Future Client 5'!K18)</f>
        <v>0</v>
      </c>
      <c r="L18" s="112">
        <f>SUM('AEP-EMS'!L18,'TH-MEA'!L18, Avangrid!L18,'BWP ECC'!L18,'Con Edison'!L18,'Arizona Corp'!L18,'NIPSCO-Elc'!L18,SDGE!L18,TVA!L18,'MX-MIM'!L18,'Consumers Energy'!L18,TPC!L18,WB_EVN!L18,'NV Energy'!L18,VN_NLDC!L18,Energisa!L18,'TH-PEA-IMPL'!L18,CPS_ADMS_BV!L18,'Canadian Solar Spain'!L18,'PIP-SEC'!L18,BHE!L18,'BWP Telecom'!L18,Duquesne!L18,SEPA_NIST!L18,'Future Client 2'!L18,'Future Client 3'!L18,'Future Client 4'!L18,'Future Client 5'!L18)</f>
        <v>0</v>
      </c>
      <c r="M18" s="112">
        <f>SUM('AEP-EMS'!M18,'TH-MEA'!M18, Avangrid!M18,'BWP ECC'!M18,'Con Edison'!M18,'Arizona Corp'!M18,'NIPSCO-Elc'!M18,SDGE!M18,TVA!M18,'MX-MIM'!M18,'Consumers Energy'!M18,TPC!M18,WB_EVN!M18,'NV Energy'!M18,VN_NLDC!M18,Energisa!M18,'TH-PEA-IMPL'!M18,CPS_ADMS_BV!M18,'Canadian Solar Spain'!M18,'PIP-SEC'!M18,BHE!M18,'BWP Telecom'!M18,Duquesne!M18,SEPA_NIST!M18,'Future Client 2'!M18,'Future Client 3'!M18,'Future Client 4'!M18,'Future Client 5'!M18)</f>
        <v>0</v>
      </c>
      <c r="N18" s="113">
        <f>SUM('AEP-EMS'!N18,'TH-MEA'!N18, Avangrid!N18,'BWP ECC'!N18,'Con Edison'!N18,'Arizona Corp'!N18,'NIPSCO-Elc'!N18,SDGE!N18,TVA!N18,'MX-MIM'!N18,'Consumers Energy'!N18,TPC!N18,WB_EVN!N18,'NV Energy'!N18,VN_NLDC!N18,Energisa!N18,'TH-PEA-IMPL'!N18,CPS_ADMS_BV!N18,'Canadian Solar Spain'!N18,'PIP-SEC'!N18,BHE!N18,'BWP Telecom'!N18,Duquesne!N18,SEPA_NIST!N18,'Future Client 2'!N18,'Future Client 3'!N18,'Future Client 4'!N18,'Future Client 5'!N18)</f>
        <v>0</v>
      </c>
      <c r="O18" s="122">
        <f>SUM('AEP-EMS'!O18,'TH-MEA'!O18, Avangrid!O18,'BWP ECC'!O18,'Con Edison'!O18,'Arizona Corp'!O18,'NIPSCO-Elc'!O18,SDGE!O18,TVA!O18,'MX-MIM'!O18,'Consumers Energy'!O18,TPC!O18,WB_EVN!O18,'NV Energy'!O18,VN_NLDC!O18,Energisa!O18,'TH-PEA-IMPL'!O18,CPS_ADMS_BV!O18,'Canadian Solar Spain'!O18,'PIP-SEC'!O18,BHE!O18,'BWP Telecom'!O18,Duquesne!O18,SEPA_NIST!O18,'Future Client 2'!O18,'Future Client 3'!O18,'Future Client 4'!O18,'Future Client 5'!O18)</f>
        <v>0</v>
      </c>
      <c r="P18" s="118">
        <f>SUM('AEP-EMS'!P18,'TH-MEA'!P18, Avangrid!P18,'BWP ECC'!P18,'Con Edison'!P18,'Arizona Corp'!P18,'NIPSCO-Elc'!P18,SDGE!P18,TVA!P18,'MX-MIM'!P18,'Consumers Energy'!P18,TPC!P18,WB_EVN!P18,'NV Energy'!P18,VN_NLDC!P18,Energisa!P18,'TH-PEA-IMPL'!P18,CPS_ADMS_BV!P18,'Canadian Solar Spain'!P18,'PIP-SEC'!P18,BHE!P18,'BWP Telecom'!P18,Duquesne!P18,SEPA_NIST!P18,'Future Client 2'!P18,'Future Client 3'!P18,'Future Client 4'!P18,'Future Client 5'!P18)</f>
        <v>0</v>
      </c>
      <c r="Q18" s="118">
        <f>SUM('AEP-EMS'!Q18,'TH-MEA'!Q18, Avangrid!Q18,'BWP ECC'!Q18,'Con Edison'!Q18,'Arizona Corp'!Q18,'NIPSCO-Elc'!Q18,SDGE!Q18,TVA!Q18,'MX-MIM'!Q18,'Consumers Energy'!Q18,TPC!Q18,WB_EVN!Q18,'NV Energy'!Q18,VN_NLDC!Q18,Energisa!Q18,'TH-PEA-IMPL'!Q18,CPS_ADMS_BV!Q18,'Canadian Solar Spain'!Q18,'PIP-SEC'!Q18,BHE!Q18,'BWP Telecom'!Q18,Duquesne!Q18,SEPA_NIST!Q18,'Future Client 2'!Q18,'Future Client 3'!Q18,'Future Client 4'!Q18,'Future Client 5'!Q18)</f>
        <v>0</v>
      </c>
      <c r="R18" s="118">
        <f>SUM('AEP-EMS'!R18,'TH-MEA'!R18, Avangrid!R18,'BWP ECC'!R18,'Con Edison'!R18,'Arizona Corp'!R18,'NIPSCO-Elc'!R18,SDGE!R18,TVA!R18,'MX-MIM'!R18,'Consumers Energy'!R18,TPC!R18,WB_EVN!R18,'NV Energy'!R18,VN_NLDC!R18,Energisa!R18,'TH-PEA-IMPL'!R18,CPS_ADMS_BV!R18,'Canadian Solar Spain'!R18,'PIP-SEC'!R18,BHE!R18,'BWP Telecom'!R18,Duquesne!R18,SEPA_NIST!R18,'Future Client 2'!R18,'Future Client 3'!R18,'Future Client 4'!R18,'Future Client 5'!R18)</f>
        <v>0</v>
      </c>
      <c r="S18" s="118">
        <f>SUM('AEP-EMS'!S18,'TH-MEA'!S18, Avangrid!S18,'BWP ECC'!S18,'Con Edison'!S18,'Arizona Corp'!S18,'NIPSCO-Elc'!S18,SDGE!S18,TVA!S18,'MX-MIM'!S18,'Consumers Energy'!S18,TPC!S18,WB_EVN!S18,'NV Energy'!S18,VN_NLDC!S18,Energisa!S18,'TH-PEA-IMPL'!S18,CPS_ADMS_BV!S18,'Canadian Solar Spain'!S18,'PIP-SEC'!S18,BHE!S18,'BWP Telecom'!S18,Duquesne!S18,SEPA_NIST!S18,'Future Client 2'!S18,'Future Client 3'!S18,'Future Client 4'!S18,'Future Client 5'!S18)</f>
        <v>0</v>
      </c>
      <c r="T18" s="145">
        <f>SUM('AEP-EMS'!T18,'TH-MEA'!T18, Avangrid!T18,'BWP ECC'!T18,'Con Edison'!T18,'Arizona Corp'!T18,'NIPSCO-Elc'!T18,SDGE!T18,TVA!T18,'MX-MIM'!T18,'Consumers Energy'!T18,TPC!T18,WB_EVN!T18,'NV Energy'!T18,VN_NLDC!T18,Energisa!T18,'TH-PEA-IMPL'!T18,CPS_ADMS_BV!T18,'Canadian Solar Spain'!T18,'PIP-SEC'!T18,BHE!T18,'BWP Telecom'!T18,Duquesne!T18,SEPA_NIST!T18,'Future Client 2'!T18,'Future Client 3'!T18,'Future Client 4'!T18,'Future Client 5'!T18)</f>
        <v>0</v>
      </c>
      <c r="U18" s="145">
        <f>SUM('AEP-EMS'!U18,'TH-MEA'!U18, Avangrid!U18,'BWP ECC'!U18,'Con Edison'!U18,'Arizona Corp'!U18,'NIPSCO-Elc'!U18,SDGE!U18,TVA!U18,'MX-MIM'!U18,'Consumers Energy'!U18,TPC!U18,WB_EVN!U18,'NV Energy'!U18,VN_NLDC!U18,Energisa!U18,'TH-PEA-IMPL'!U18,CPS_ADMS_BV!U18,'Canadian Solar Spain'!U18,'PIP-SEC'!U18,BHE!U18,'BWP Telecom'!U18,Duquesne!U18,SEPA_NIST!U18,'Future Client 2'!U18,'Future Client 3'!U18,'Future Client 4'!U18,'Future Client 5'!U18)</f>
        <v>0</v>
      </c>
      <c r="V18" s="145">
        <f>SUM('AEP-EMS'!V18,'TH-MEA'!V18, Avangrid!V18,'BWP ECC'!V18,'Con Edison'!V18,'Arizona Corp'!V18,'NIPSCO-Elc'!V18,SDGE!V18,TVA!V18,'MX-MIM'!V18,'Consumers Energy'!V18,TPC!V18,WB_EVN!V18,'NV Energy'!V18,VN_NLDC!V18,Energisa!V18,'TH-PEA-IMPL'!V18,CPS_ADMS_BV!V18,'Canadian Solar Spain'!V18,'PIP-SEC'!V18,BHE!V18,'BWP Telecom'!V18,Duquesne!V18,SEPA_NIST!V18,'Future Client 2'!V18,'Future Client 3'!V18,'Future Client 4'!V18,'Future Client 5'!V18)</f>
        <v>0</v>
      </c>
      <c r="W18" s="145">
        <f>SUM('AEP-EMS'!W18,'TH-MEA'!W18, Avangrid!W18,'BWP ECC'!W18,'Con Edison'!W18,'Arizona Corp'!W18,'NIPSCO-Elc'!W18,SDGE!W18,TVA!W18,'MX-MIM'!W18,'Consumers Energy'!W18,TPC!W18,WB_EVN!W18,'NV Energy'!W18,VN_NLDC!W18,Energisa!W18,'TH-PEA-IMPL'!W18,CPS_ADMS_BV!W18,'Canadian Solar Spain'!W18,'PIP-SEC'!W18,BHE!W18,'BWP Telecom'!W18,Duquesne!W18,SEPA_NIST!W18,'Future Client 2'!W18,'Future Client 3'!W18,'Future Client 4'!W18,'Future Client 5'!W18)</f>
        <v>0</v>
      </c>
      <c r="X18" s="145">
        <f>SUM('AEP-EMS'!X18,'TH-MEA'!X18, Avangrid!X18,'BWP ECC'!X18,'Con Edison'!X18,'Arizona Corp'!X18,'NIPSCO-Elc'!X18,SDGE!X18,TVA!X18,'MX-MIM'!X18,'Consumers Energy'!X18,TPC!X18,WB_EVN!X18,'NV Energy'!X18,VN_NLDC!X18,Energisa!X18,'TH-PEA-IMPL'!X18,CPS_ADMS_BV!X18,'Canadian Solar Spain'!X18,'PIP-SEC'!X18,BHE!X18,'BWP Telecom'!X18,Duquesne!X18,SEPA_NIST!X18,'Future Client 2'!X18,'Future Client 3'!X18,'Future Client 4'!X18,'Future Client 5'!X18)</f>
        <v>0</v>
      </c>
      <c r="Y18" s="145">
        <f>SUM('AEP-EMS'!Y18,'TH-MEA'!Y18, Avangrid!Y18,'BWP ECC'!Y18,'Con Edison'!Y18,'Arizona Corp'!Y18,'NIPSCO-Elc'!Y18,SDGE!Y18,TVA!Y18,'MX-MIM'!Y18,'Consumers Energy'!Y18,TPC!Y18,WB_EVN!Y18,'NV Energy'!Y18,VN_NLDC!Y18,Energisa!Y18,'TH-PEA-IMPL'!Y18,CPS_ADMS_BV!Y18,'Canadian Solar Spain'!Y18,'PIP-SEC'!Y18,BHE!Y18,'BWP Telecom'!Y18,Duquesne!Y18,SEPA_NIST!Y18,'Future Client 2'!Y18,'Future Client 3'!Y18,'Future Client 4'!Y18,'Future Client 5'!Y18)</f>
        <v>0</v>
      </c>
      <c r="Z18" s="111">
        <f>SUM('AEP-EMS'!Z18,'TH-MEA'!Z18, Avangrid!Z18,'BWP ECC'!Z18,'Con Edison'!Z18,'Arizona Corp'!Z18,'NIPSCO-Elc'!Z18,SDGE!Z18,TVA!Z18,'MX-MIM'!Z18,'Consumers Energy'!Z18,TPC!Z18,WB_EVN!Z18,'NV Energy'!Z18,VN_NLDC!Z18,Energisa!Z18,'TH-PEA-IMPL'!Z18,CPS_ADMS_BV!Z18,'Canadian Solar Spain'!Z18,'PIP-SEC'!Z18,BHE!Z18,'BWP Telecom'!Z18,Duquesne!Z18,SEPA_NIST!Z18,'Future Client 2'!Z18,'Future Client 3'!Z18,'Future Client 4'!Z18,'Future Client 5'!Z18)</f>
        <v>0</v>
      </c>
      <c r="AB18" s="49">
        <f>SUM(C18:N18)</f>
        <v>0</v>
      </c>
    </row>
    <row r="19" spans="2:28">
      <c r="B19" s="157"/>
      <c r="C19" s="119">
        <f>SUM('AEP-EMS'!C19,'TH-MEA'!C19, Avangrid!C19,'BWP ECC'!C19,'Con Edison'!C19,'Arizona Corp'!C19,'NIPSCO-Elc'!C19,SDGE!C19,TVA!C19,'MX-MIM'!C19,'Consumers Energy'!C19,TPC!C19,WB_EVN!C19,'NV Energy'!C19,VN_NLDC!C19,Energisa!C19,'TH-PEA-IMPL'!C19,CPS_ADMS_BV!C19,'Canadian Solar Spain'!C19,'PIP-SEC'!C19,BHE!C19,'BWP Telecom'!C19,Duquesne!C19,SEPA_NIST!C19,'Future Client 2'!C19,'Future Client 3'!C19,'Future Client 4'!C19,'Future Client 5'!C19)</f>
        <v>0</v>
      </c>
      <c r="D19" s="112">
        <f>SUM('AEP-EMS'!D19,'TH-MEA'!D19, Avangrid!D19,'BWP ECC'!D19,'Con Edison'!D19,'Arizona Corp'!D19,'NIPSCO-Elc'!D19,SDGE!D19,TVA!D19,'MX-MIM'!D19,'Consumers Energy'!D19,TPC!D19,WB_EVN!D19,'NV Energy'!D19,VN_NLDC!D19,Energisa!D19,'TH-PEA-IMPL'!D19,CPS_ADMS_BV!D19,'Canadian Solar Spain'!D19,'PIP-SEC'!D19,BHE!D19,'BWP Telecom'!D19,Duquesne!D19,SEPA_NIST!D19,'Future Client 2'!D19,'Future Client 3'!D19,'Future Client 4'!D19,'Future Client 5'!D19)</f>
        <v>0</v>
      </c>
      <c r="E19" s="112">
        <f>SUM('AEP-EMS'!E19,'TH-MEA'!E19, Avangrid!E19,'BWP ECC'!E19,'Con Edison'!E19,'Arizona Corp'!E19,'NIPSCO-Elc'!E19,SDGE!E19,TVA!E19,'MX-MIM'!E19,'Consumers Energy'!E19,TPC!E19,WB_EVN!E19,'NV Energy'!E19,VN_NLDC!E19,Energisa!E19,'TH-PEA-IMPL'!E19,CPS_ADMS_BV!E19,'Canadian Solar Spain'!E19,'PIP-SEC'!E19,BHE!E19,'BWP Telecom'!E19,Duquesne!E19,SEPA_NIST!E19,'Future Client 2'!E19,'Future Client 3'!E19,'Future Client 4'!E19,'Future Client 5'!E19)</f>
        <v>0</v>
      </c>
      <c r="F19" s="112">
        <f>SUM('AEP-EMS'!F19,'TH-MEA'!F19, Avangrid!F19,'BWP ECC'!F19,'Con Edison'!F19,'Arizona Corp'!F19,'NIPSCO-Elc'!F19,SDGE!F19,TVA!F19,'MX-MIM'!F19,'Consumers Energy'!F19,TPC!F19,WB_EVN!F19,'NV Energy'!F19,VN_NLDC!F19,Energisa!F19,'TH-PEA-IMPL'!F19,CPS_ADMS_BV!F19,'Canadian Solar Spain'!F19,'PIP-SEC'!F19,BHE!F19,'BWP Telecom'!F19,Duquesne!F19,SEPA_NIST!F19,'Future Client 2'!F19,'Future Client 3'!F19,'Future Client 4'!F19,'Future Client 5'!F19)</f>
        <v>0</v>
      </c>
      <c r="G19" s="112">
        <f>SUM('AEP-EMS'!G19,'TH-MEA'!G19, Avangrid!G19,'BWP ECC'!G19,'Con Edison'!G19,'Arizona Corp'!G19,'NIPSCO-Elc'!G19,SDGE!G19,TVA!G19,'MX-MIM'!G19,'Consumers Energy'!G19,TPC!G19,WB_EVN!G19,'NV Energy'!G19,VN_NLDC!G19,Energisa!G19,'TH-PEA-IMPL'!G19,CPS_ADMS_BV!G19,'Canadian Solar Spain'!G19,'PIP-SEC'!G19,BHE!G19,'BWP Telecom'!G19,Duquesne!G19,SEPA_NIST!G19,'Future Client 2'!G19,'Future Client 3'!G19,'Future Client 4'!G19,'Future Client 5'!G19)</f>
        <v>0</v>
      </c>
      <c r="H19" s="112">
        <f>SUM('AEP-EMS'!H19,'TH-MEA'!H19, Avangrid!H19,'BWP ECC'!H19,'Con Edison'!H19,'Arizona Corp'!H19,'NIPSCO-Elc'!H19,SDGE!H19,TVA!H19,'MX-MIM'!H19,'Consumers Energy'!H19,TPC!H19,WB_EVN!H19,'NV Energy'!H19,VN_NLDC!H19,Energisa!H19,'TH-PEA-IMPL'!H19,CPS_ADMS_BV!H19,'Canadian Solar Spain'!H19,'PIP-SEC'!H19,BHE!H19,'BWP Telecom'!H19,Duquesne!H19,SEPA_NIST!H19,'Future Client 2'!H19,'Future Client 3'!H19,'Future Client 4'!H19,'Future Client 5'!H19)</f>
        <v>0</v>
      </c>
      <c r="I19" s="112">
        <f>SUM('AEP-EMS'!I19,'TH-MEA'!I19, Avangrid!I19,'BWP ECC'!I19,'Con Edison'!I19,'Arizona Corp'!I19,'NIPSCO-Elc'!I19,SDGE!I19,TVA!I19,'MX-MIM'!I19,'Consumers Energy'!I19,TPC!I19,WB_EVN!I19,'NV Energy'!I19,VN_NLDC!I19,Energisa!I19,'TH-PEA-IMPL'!I19,CPS_ADMS_BV!I19,'Canadian Solar Spain'!I19,'PIP-SEC'!I19,BHE!I19,'BWP Telecom'!I19,Duquesne!I19,SEPA_NIST!I19,'Future Client 2'!I19,'Future Client 3'!I19,'Future Client 4'!I19,'Future Client 5'!I19)</f>
        <v>0</v>
      </c>
      <c r="J19" s="112">
        <f>SUM('AEP-EMS'!J19,'TH-MEA'!J19, Avangrid!J19,'BWP ECC'!J19,'Con Edison'!J19,'Arizona Corp'!J19,'NIPSCO-Elc'!J19,SDGE!J19,TVA!J19,'MX-MIM'!J19,'Consumers Energy'!J19,TPC!J19,WB_EVN!J19,'NV Energy'!J19,VN_NLDC!J19,Energisa!J19,'TH-PEA-IMPL'!J19,CPS_ADMS_BV!J19,'Canadian Solar Spain'!J19,'PIP-SEC'!J19,BHE!J19,'BWP Telecom'!J19,Duquesne!J19,SEPA_NIST!J19,'Future Client 2'!J19,'Future Client 3'!J19,'Future Client 4'!J19,'Future Client 5'!J19)</f>
        <v>0</v>
      </c>
      <c r="K19" s="112">
        <f>SUM('AEP-EMS'!K19,'TH-MEA'!K19, Avangrid!K19,'BWP ECC'!K19,'Con Edison'!K19,'Arizona Corp'!K19,'NIPSCO-Elc'!K19,SDGE!K19,TVA!K19,'MX-MIM'!K19,'Consumers Energy'!K19,TPC!K19,WB_EVN!K19,'NV Energy'!K19,VN_NLDC!K19,Energisa!K19,'TH-PEA-IMPL'!K19,CPS_ADMS_BV!K19,'Canadian Solar Spain'!K19,'PIP-SEC'!K19,BHE!K19,'BWP Telecom'!K19,Duquesne!K19,SEPA_NIST!K19,'Future Client 2'!K19,'Future Client 3'!K19,'Future Client 4'!K19,'Future Client 5'!K19)</f>
        <v>0</v>
      </c>
      <c r="L19" s="112">
        <f>SUM('AEP-EMS'!L19,'TH-MEA'!L19, Avangrid!L19,'BWP ECC'!L19,'Con Edison'!L19,'Arizona Corp'!L19,'NIPSCO-Elc'!L19,SDGE!L19,TVA!L19,'MX-MIM'!L19,'Consumers Energy'!L19,TPC!L19,WB_EVN!L19,'NV Energy'!L19,VN_NLDC!L19,Energisa!L19,'TH-PEA-IMPL'!L19,CPS_ADMS_BV!L19,'Canadian Solar Spain'!L19,'PIP-SEC'!L19,BHE!L19,'BWP Telecom'!L19,Duquesne!L19,SEPA_NIST!L19,'Future Client 2'!L19,'Future Client 3'!L19,'Future Client 4'!L19,'Future Client 5'!L19)</f>
        <v>0</v>
      </c>
      <c r="M19" s="112">
        <f>SUM('AEP-EMS'!M19,'TH-MEA'!M19, Avangrid!M19,'BWP ECC'!M19,'Con Edison'!M19,'Arizona Corp'!M19,'NIPSCO-Elc'!M19,SDGE!M19,TVA!M19,'MX-MIM'!M19,'Consumers Energy'!M19,TPC!M19,WB_EVN!M19,'NV Energy'!M19,VN_NLDC!M19,Energisa!M19,'TH-PEA-IMPL'!M19,CPS_ADMS_BV!M19,'Canadian Solar Spain'!M19,'PIP-SEC'!M19,BHE!M19,'BWP Telecom'!M19,Duquesne!M19,SEPA_NIST!M19,'Future Client 2'!M19,'Future Client 3'!M19,'Future Client 4'!M19,'Future Client 5'!M19)</f>
        <v>0</v>
      </c>
      <c r="N19" s="113">
        <f>SUM('AEP-EMS'!N19,'TH-MEA'!N19, Avangrid!N19,'BWP ECC'!N19,'Con Edison'!N19,'Arizona Corp'!N19,'NIPSCO-Elc'!N19,SDGE!N19,TVA!N19,'MX-MIM'!N19,'Consumers Energy'!N19,TPC!N19,WB_EVN!N19,'NV Energy'!N19,VN_NLDC!N19,Energisa!N19,'TH-PEA-IMPL'!N19,CPS_ADMS_BV!N19,'Canadian Solar Spain'!N19,'PIP-SEC'!N19,BHE!N19,'BWP Telecom'!N19,Duquesne!N19,SEPA_NIST!N19,'Future Client 2'!N19,'Future Client 3'!N19,'Future Client 4'!N19,'Future Client 5'!N19)</f>
        <v>0</v>
      </c>
      <c r="O19" s="122">
        <f>SUM('AEP-EMS'!O19,'TH-MEA'!O19, Avangrid!O19,'BWP ECC'!O19,'Con Edison'!O19,'Arizona Corp'!O19,'NIPSCO-Elc'!O19,SDGE!O19,TVA!O19,'MX-MIM'!O19,'Consumers Energy'!O19,TPC!O19,WB_EVN!O19,'NV Energy'!O19,VN_NLDC!O19,Energisa!O19,'TH-PEA-IMPL'!O19,CPS_ADMS_BV!O19,'Canadian Solar Spain'!O19,'PIP-SEC'!O19,BHE!O19,'BWP Telecom'!O19,Duquesne!O19,SEPA_NIST!O19,'Future Client 2'!O19,'Future Client 3'!O19,'Future Client 4'!O19,'Future Client 5'!O19)</f>
        <v>0</v>
      </c>
      <c r="P19" s="118">
        <f>SUM('AEP-EMS'!P19,'TH-MEA'!P19, Avangrid!P19,'BWP ECC'!P19,'Con Edison'!P19,'Arizona Corp'!P19,'NIPSCO-Elc'!P19,SDGE!P19,TVA!P19,'MX-MIM'!P19,'Consumers Energy'!P19,TPC!P19,WB_EVN!P19,'NV Energy'!P19,VN_NLDC!P19,Energisa!P19,'TH-PEA-IMPL'!P19,CPS_ADMS_BV!P19,'Canadian Solar Spain'!P19,'PIP-SEC'!P19,BHE!P19,'BWP Telecom'!P19,Duquesne!P19,SEPA_NIST!P19,'Future Client 2'!P19,'Future Client 3'!P19,'Future Client 4'!P19,'Future Client 5'!P19)</f>
        <v>0</v>
      </c>
      <c r="Q19" s="118">
        <f>SUM('AEP-EMS'!Q19,'TH-MEA'!Q19, Avangrid!Q19,'BWP ECC'!Q19,'Con Edison'!Q19,'Arizona Corp'!Q19,'NIPSCO-Elc'!Q19,SDGE!Q19,TVA!Q19,'MX-MIM'!Q19,'Consumers Energy'!Q19,TPC!Q19,WB_EVN!Q19,'NV Energy'!Q19,VN_NLDC!Q19,Energisa!Q19,'TH-PEA-IMPL'!Q19,CPS_ADMS_BV!Q19,'Canadian Solar Spain'!Q19,'PIP-SEC'!Q19,BHE!Q19,'BWP Telecom'!Q19,Duquesne!Q19,SEPA_NIST!Q19,'Future Client 2'!Q19,'Future Client 3'!Q19,'Future Client 4'!Q19,'Future Client 5'!Q19)</f>
        <v>0</v>
      </c>
      <c r="R19" s="118">
        <f>SUM('AEP-EMS'!R19,'TH-MEA'!R19, Avangrid!R19,'BWP ECC'!R19,'Con Edison'!R19,'Arizona Corp'!R19,'NIPSCO-Elc'!R19,SDGE!R19,TVA!R19,'MX-MIM'!R19,'Consumers Energy'!R19,TPC!R19,WB_EVN!R19,'NV Energy'!R19,VN_NLDC!R19,Energisa!R19,'TH-PEA-IMPL'!R19,CPS_ADMS_BV!R19,'Canadian Solar Spain'!R19,'PIP-SEC'!R19,BHE!R19,'BWP Telecom'!R19,Duquesne!R19,SEPA_NIST!R19,'Future Client 2'!R19,'Future Client 3'!R19,'Future Client 4'!R19,'Future Client 5'!R19)</f>
        <v>0</v>
      </c>
      <c r="S19" s="118">
        <f>SUM('AEP-EMS'!S19,'TH-MEA'!S19, Avangrid!S19,'BWP ECC'!S19,'Con Edison'!S19,'Arizona Corp'!S19,'NIPSCO-Elc'!S19,SDGE!S19,TVA!S19,'MX-MIM'!S19,'Consumers Energy'!S19,TPC!S19,WB_EVN!S19,'NV Energy'!S19,VN_NLDC!S19,Energisa!S19,'TH-PEA-IMPL'!S19,CPS_ADMS_BV!S19,'Canadian Solar Spain'!S19,'PIP-SEC'!S19,BHE!S19,'BWP Telecom'!S19,Duquesne!S19,SEPA_NIST!S19,'Future Client 2'!S19,'Future Client 3'!S19,'Future Client 4'!S19,'Future Client 5'!S19)</f>
        <v>0</v>
      </c>
      <c r="T19" s="145">
        <f>SUM('AEP-EMS'!T19,'TH-MEA'!T19, Avangrid!T19,'BWP ECC'!T19,'Con Edison'!T19,'Arizona Corp'!T19,'NIPSCO-Elc'!T19,SDGE!T19,TVA!T19,'MX-MIM'!T19,'Consumers Energy'!T19,TPC!T19,WB_EVN!T19,'NV Energy'!T19,VN_NLDC!T19,Energisa!T19,'TH-PEA-IMPL'!T19,CPS_ADMS_BV!T19,'Canadian Solar Spain'!T19,'PIP-SEC'!T19,BHE!T19,'BWP Telecom'!T19,Duquesne!T19,SEPA_NIST!T19,'Future Client 2'!T19,'Future Client 3'!T19,'Future Client 4'!T19,'Future Client 5'!T19)</f>
        <v>0</v>
      </c>
      <c r="U19" s="145">
        <f>SUM('AEP-EMS'!U19,'TH-MEA'!U19, Avangrid!U19,'BWP ECC'!U19,'Con Edison'!U19,'Arizona Corp'!U19,'NIPSCO-Elc'!U19,SDGE!U19,TVA!U19,'MX-MIM'!U19,'Consumers Energy'!U19,TPC!U19,WB_EVN!U19,'NV Energy'!U19,VN_NLDC!U19,Energisa!U19,'TH-PEA-IMPL'!U19,CPS_ADMS_BV!U19,'Canadian Solar Spain'!U19,'PIP-SEC'!U19,BHE!U19,'BWP Telecom'!U19,Duquesne!U19,SEPA_NIST!U19,'Future Client 2'!U19,'Future Client 3'!U19,'Future Client 4'!U19,'Future Client 5'!U19)</f>
        <v>0</v>
      </c>
      <c r="V19" s="145">
        <f>SUM('AEP-EMS'!V19,'TH-MEA'!V19, Avangrid!V19,'BWP ECC'!V19,'Con Edison'!V19,'Arizona Corp'!V19,'NIPSCO-Elc'!V19,SDGE!V19,TVA!V19,'MX-MIM'!V19,'Consumers Energy'!V19,TPC!V19,WB_EVN!V19,'NV Energy'!V19,VN_NLDC!V19,Energisa!V19,'TH-PEA-IMPL'!V19,CPS_ADMS_BV!V19,'Canadian Solar Spain'!V19,'PIP-SEC'!V19,BHE!V19,'BWP Telecom'!V19,Duquesne!V19,SEPA_NIST!V19,'Future Client 2'!V19,'Future Client 3'!V19,'Future Client 4'!V19,'Future Client 5'!V19)</f>
        <v>0</v>
      </c>
      <c r="W19" s="145">
        <f>SUM('AEP-EMS'!W19,'TH-MEA'!W19, Avangrid!W19,'BWP ECC'!W19,'Con Edison'!W19,'Arizona Corp'!W19,'NIPSCO-Elc'!W19,SDGE!W19,TVA!W19,'MX-MIM'!W19,'Consumers Energy'!W19,TPC!W19,WB_EVN!W19,'NV Energy'!W19,VN_NLDC!W19,Energisa!W19,'TH-PEA-IMPL'!W19,CPS_ADMS_BV!W19,'Canadian Solar Spain'!W19,'PIP-SEC'!W19,BHE!W19,'BWP Telecom'!W19,Duquesne!W19,SEPA_NIST!W19,'Future Client 2'!W19,'Future Client 3'!W19,'Future Client 4'!W19,'Future Client 5'!W19)</f>
        <v>0</v>
      </c>
      <c r="X19" s="145">
        <f>SUM('AEP-EMS'!X19,'TH-MEA'!X19, Avangrid!X19,'BWP ECC'!X19,'Con Edison'!X19,'Arizona Corp'!X19,'NIPSCO-Elc'!X19,SDGE!X19,TVA!X19,'MX-MIM'!X19,'Consumers Energy'!X19,TPC!X19,WB_EVN!X19,'NV Energy'!X19,VN_NLDC!X19,Energisa!X19,'TH-PEA-IMPL'!X19,CPS_ADMS_BV!X19,'Canadian Solar Spain'!X19,'PIP-SEC'!X19,BHE!X19,'BWP Telecom'!X19,Duquesne!X19,SEPA_NIST!X19,'Future Client 2'!X19,'Future Client 3'!X19,'Future Client 4'!X19,'Future Client 5'!X19)</f>
        <v>0</v>
      </c>
      <c r="Y19" s="145">
        <f>SUM('AEP-EMS'!Y19,'TH-MEA'!Y19, Avangrid!Y19,'BWP ECC'!Y19,'Con Edison'!Y19,'Arizona Corp'!Y19,'NIPSCO-Elc'!Y19,SDGE!Y19,TVA!Y19,'MX-MIM'!Y19,'Consumers Energy'!Y19,TPC!Y19,WB_EVN!Y19,'NV Energy'!Y19,VN_NLDC!Y19,Energisa!Y19,'TH-PEA-IMPL'!Y19,CPS_ADMS_BV!Y19,'Canadian Solar Spain'!Y19,'PIP-SEC'!Y19,BHE!Y19,'BWP Telecom'!Y19,Duquesne!Y19,SEPA_NIST!Y19,'Future Client 2'!Y19,'Future Client 3'!Y19,'Future Client 4'!Y19,'Future Client 5'!Y19)</f>
        <v>0</v>
      </c>
      <c r="Z19" s="111">
        <f>SUM('AEP-EMS'!Z19,'TH-MEA'!Z19, Avangrid!Z19,'BWP ECC'!Z19,'Con Edison'!Z19,'Arizona Corp'!Z19,'NIPSCO-Elc'!Z19,SDGE!Z19,TVA!Z19,'MX-MIM'!Z19,'Consumers Energy'!Z19,TPC!Z19,WB_EVN!Z19,'NV Energy'!Z19,VN_NLDC!Z19,Energisa!Z19,'TH-PEA-IMPL'!Z19,CPS_ADMS_BV!Z19,'Canadian Solar Spain'!Z19,'PIP-SEC'!Z19,BHE!Z19,'BWP Telecom'!Z19,Duquesne!Z19,SEPA_NIST!Z19,'Future Client 2'!Z19,'Future Client 3'!Z19,'Future Client 4'!Z19,'Future Client 5'!Z19)</f>
        <v>0</v>
      </c>
    </row>
    <row r="20" spans="2:28">
      <c r="B20" s="157"/>
      <c r="C20" s="119">
        <f>SUM('AEP-EMS'!C20,'TH-MEA'!C20, Avangrid!C20,'BWP ECC'!C20,'Con Edison'!C20,'Arizona Corp'!C20,'NIPSCO-Elc'!C20,SDGE!C20,TVA!C20,'MX-MIM'!C20,'Consumers Energy'!C20,TPC!C20,WB_EVN!C20,'NV Energy'!C20,VN_NLDC!C20,Energisa!C20,'TH-PEA-IMPL'!C20,CPS_ADMS_BV!C20,'Canadian Solar Spain'!C20,'PIP-SEC'!C20,BHE!C20,'BWP Telecom'!C20,Duquesne!C20,SEPA_NIST!C20,'Future Client 2'!C20,'Future Client 3'!C20,'Future Client 4'!C20,'Future Client 5'!C20)</f>
        <v>0</v>
      </c>
      <c r="D20" s="112">
        <f>SUM('AEP-EMS'!D20,'TH-MEA'!D20, Avangrid!D20,'BWP ECC'!D20,'Con Edison'!D20,'Arizona Corp'!D20,'NIPSCO-Elc'!D20,SDGE!D20,TVA!D20,'MX-MIM'!D20,'Consumers Energy'!D20,TPC!D20,WB_EVN!D20,'NV Energy'!D20,VN_NLDC!D20,Energisa!D20,'TH-PEA-IMPL'!D20,CPS_ADMS_BV!D20,'Canadian Solar Spain'!D20,'PIP-SEC'!D20,BHE!D20,'BWP Telecom'!D20,Duquesne!D20,SEPA_NIST!D20,'Future Client 2'!D20,'Future Client 3'!D20,'Future Client 4'!D20,'Future Client 5'!D20)</f>
        <v>0</v>
      </c>
      <c r="E20" s="112">
        <f>SUM('AEP-EMS'!E20,'TH-MEA'!E20, Avangrid!E20,'BWP ECC'!E20,'Con Edison'!E20,'Arizona Corp'!E20,'NIPSCO-Elc'!E20,SDGE!E20,TVA!E20,'MX-MIM'!E20,'Consumers Energy'!E20,TPC!E20,WB_EVN!E20,'NV Energy'!E20,VN_NLDC!E20,Energisa!E20,'TH-PEA-IMPL'!E20,CPS_ADMS_BV!E20,'Canadian Solar Spain'!E20,'PIP-SEC'!E20,BHE!E20,'BWP Telecom'!E20,Duquesne!E20,SEPA_NIST!E20,'Future Client 2'!E20,'Future Client 3'!E20,'Future Client 4'!E20,'Future Client 5'!E20)</f>
        <v>0</v>
      </c>
      <c r="F20" s="112">
        <f>SUM('AEP-EMS'!F20,'TH-MEA'!F20, Avangrid!F20,'BWP ECC'!F20,'Con Edison'!F20,'Arizona Corp'!F20,'NIPSCO-Elc'!F20,SDGE!F20,TVA!F20,'MX-MIM'!F20,'Consumers Energy'!F20,TPC!F20,WB_EVN!F20,'NV Energy'!F20,VN_NLDC!F20,Energisa!F20,'TH-PEA-IMPL'!F20,CPS_ADMS_BV!F20,'Canadian Solar Spain'!F20,'PIP-SEC'!F20,BHE!F20,'BWP Telecom'!F20,Duquesne!F20,SEPA_NIST!F20,'Future Client 2'!F20,'Future Client 3'!F20,'Future Client 4'!F20,'Future Client 5'!F20)</f>
        <v>0</v>
      </c>
      <c r="G20" s="112">
        <f>SUM('AEP-EMS'!G20,'TH-MEA'!G20, Avangrid!G20,'BWP ECC'!G20,'Con Edison'!G20,'Arizona Corp'!G20,'NIPSCO-Elc'!G20,SDGE!G20,TVA!G20,'MX-MIM'!G20,'Consumers Energy'!G20,TPC!G20,WB_EVN!G20,'NV Energy'!G20,VN_NLDC!G20,Energisa!G20,'TH-PEA-IMPL'!G20,CPS_ADMS_BV!G20,'Canadian Solar Spain'!G20,'PIP-SEC'!G20,BHE!G20,'BWP Telecom'!G20,Duquesne!G20,SEPA_NIST!G20,'Future Client 2'!G20,'Future Client 3'!G20,'Future Client 4'!G20,'Future Client 5'!G20)</f>
        <v>0</v>
      </c>
      <c r="H20" s="112">
        <f>SUM('AEP-EMS'!H20,'TH-MEA'!H20, Avangrid!H20,'BWP ECC'!H20,'Con Edison'!H20,'Arizona Corp'!H20,'NIPSCO-Elc'!H20,SDGE!H20,TVA!H20,'MX-MIM'!H20,'Consumers Energy'!H20,TPC!H20,WB_EVN!H20,'NV Energy'!H20,VN_NLDC!H20,Energisa!H20,'TH-PEA-IMPL'!H20,CPS_ADMS_BV!H20,'Canadian Solar Spain'!H20,'PIP-SEC'!H20,BHE!H20,'BWP Telecom'!H20,Duquesne!H20,SEPA_NIST!H20,'Future Client 2'!H20,'Future Client 3'!H20,'Future Client 4'!H20,'Future Client 5'!H20)</f>
        <v>0</v>
      </c>
      <c r="I20" s="112">
        <f>SUM('AEP-EMS'!I20,'TH-MEA'!I20, Avangrid!I20,'BWP ECC'!I20,'Con Edison'!I20,'Arizona Corp'!I20,'NIPSCO-Elc'!I20,SDGE!I20,TVA!I20,'MX-MIM'!I20,'Consumers Energy'!I20,TPC!I20,WB_EVN!I20,'NV Energy'!I20,VN_NLDC!I20,Energisa!I20,'TH-PEA-IMPL'!I20,CPS_ADMS_BV!I20,'Canadian Solar Spain'!I20,'PIP-SEC'!I20,BHE!I20,'BWP Telecom'!I20,Duquesne!I20,SEPA_NIST!I20,'Future Client 2'!I20,'Future Client 3'!I20,'Future Client 4'!I20,'Future Client 5'!I20)</f>
        <v>0</v>
      </c>
      <c r="J20" s="112">
        <f>SUM('AEP-EMS'!J20,'TH-MEA'!J20, Avangrid!J20,'BWP ECC'!J20,'Con Edison'!J20,'Arizona Corp'!J20,'NIPSCO-Elc'!J20,SDGE!J20,TVA!J20,'MX-MIM'!J20,'Consumers Energy'!J20,TPC!J20,WB_EVN!J20,'NV Energy'!J20,VN_NLDC!J20,Energisa!J20,'TH-PEA-IMPL'!J20,CPS_ADMS_BV!J20,'Canadian Solar Spain'!J20,'PIP-SEC'!J20,BHE!J20,'BWP Telecom'!J20,Duquesne!J20,SEPA_NIST!J20,'Future Client 2'!J20,'Future Client 3'!J20,'Future Client 4'!J20,'Future Client 5'!J20)</f>
        <v>0</v>
      </c>
      <c r="K20" s="112">
        <f>SUM('AEP-EMS'!K20,'TH-MEA'!K20, Avangrid!K20,'BWP ECC'!K20,'Con Edison'!K20,'Arizona Corp'!K20,'NIPSCO-Elc'!K20,SDGE!K20,TVA!K20,'MX-MIM'!K20,'Consumers Energy'!K20,TPC!K20,WB_EVN!K20,'NV Energy'!K20,VN_NLDC!K20,Energisa!K20,'TH-PEA-IMPL'!K20,CPS_ADMS_BV!K20,'Canadian Solar Spain'!K20,'PIP-SEC'!K20,BHE!K20,'BWP Telecom'!K20,Duquesne!K20,SEPA_NIST!K20,'Future Client 2'!K20,'Future Client 3'!K20,'Future Client 4'!K20,'Future Client 5'!K20)</f>
        <v>0</v>
      </c>
      <c r="L20" s="112">
        <f>SUM('AEP-EMS'!L20,'TH-MEA'!L20, Avangrid!L20,'BWP ECC'!L20,'Con Edison'!L20,'Arizona Corp'!L20,'NIPSCO-Elc'!L20,SDGE!L20,TVA!L20,'MX-MIM'!L20,'Consumers Energy'!L20,TPC!L20,WB_EVN!L20,'NV Energy'!L20,VN_NLDC!L20,Energisa!L20,'TH-PEA-IMPL'!L20,CPS_ADMS_BV!L20,'Canadian Solar Spain'!L20,'PIP-SEC'!L20,BHE!L20,'BWP Telecom'!L20,Duquesne!L20,SEPA_NIST!L20,'Future Client 2'!L20,'Future Client 3'!L20,'Future Client 4'!L20,'Future Client 5'!L20)</f>
        <v>0</v>
      </c>
      <c r="M20" s="112">
        <f>SUM('AEP-EMS'!M20,'TH-MEA'!M20, Avangrid!M20,'BWP ECC'!M20,'Con Edison'!M20,'Arizona Corp'!M20,'NIPSCO-Elc'!M20,SDGE!M20,TVA!M20,'MX-MIM'!M20,'Consumers Energy'!M20,TPC!M20,WB_EVN!M20,'NV Energy'!M20,VN_NLDC!M20,Energisa!M20,'TH-PEA-IMPL'!M20,CPS_ADMS_BV!M20,'Canadian Solar Spain'!M20,'PIP-SEC'!M20,BHE!M20,'BWP Telecom'!M20,Duquesne!M20,SEPA_NIST!M20,'Future Client 2'!M20,'Future Client 3'!M20,'Future Client 4'!M20,'Future Client 5'!M20)</f>
        <v>0</v>
      </c>
      <c r="N20" s="113">
        <f>SUM('AEP-EMS'!N20,'TH-MEA'!N20, Avangrid!N20,'BWP ECC'!N20,'Con Edison'!N20,'Arizona Corp'!N20,'NIPSCO-Elc'!N20,SDGE!N20,TVA!N20,'MX-MIM'!N20,'Consumers Energy'!N20,TPC!N20,WB_EVN!N20,'NV Energy'!N20,VN_NLDC!N20,Energisa!N20,'TH-PEA-IMPL'!N20,CPS_ADMS_BV!N20,'Canadian Solar Spain'!N20,'PIP-SEC'!N20,BHE!N20,'BWP Telecom'!N20,Duquesne!N20,SEPA_NIST!N20,'Future Client 2'!N20,'Future Client 3'!N20,'Future Client 4'!N20,'Future Client 5'!N20)</f>
        <v>0</v>
      </c>
      <c r="O20" s="122">
        <f>SUM('AEP-EMS'!O20,'TH-MEA'!O20, Avangrid!O20,'BWP ECC'!O20,'Con Edison'!O20,'Arizona Corp'!O20,'NIPSCO-Elc'!O20,SDGE!O20,TVA!O20,'MX-MIM'!O20,'Consumers Energy'!O20,TPC!O20,WB_EVN!O20,'NV Energy'!O20,VN_NLDC!O20,Energisa!O20,'TH-PEA-IMPL'!O20,CPS_ADMS_BV!O20,'Canadian Solar Spain'!O20,'PIP-SEC'!O20,BHE!O20,'BWP Telecom'!O20,Duquesne!O20,SEPA_NIST!O20,'Future Client 2'!O20,'Future Client 3'!O20,'Future Client 4'!O20,'Future Client 5'!O20)</f>
        <v>0</v>
      </c>
      <c r="P20" s="118">
        <f>SUM('AEP-EMS'!P20,'TH-MEA'!P20, Avangrid!P20,'BWP ECC'!P20,'Con Edison'!P20,'Arizona Corp'!P20,'NIPSCO-Elc'!P20,SDGE!P20,TVA!P20,'MX-MIM'!P20,'Consumers Energy'!P20,TPC!P20,WB_EVN!P20,'NV Energy'!P20,VN_NLDC!P20,Energisa!P20,'TH-PEA-IMPL'!P20,CPS_ADMS_BV!P20,'Canadian Solar Spain'!P20,'PIP-SEC'!P20,BHE!P20,'BWP Telecom'!P20,Duquesne!P20,SEPA_NIST!P20,'Future Client 2'!P20,'Future Client 3'!P20,'Future Client 4'!P20,'Future Client 5'!P20)</f>
        <v>0</v>
      </c>
      <c r="Q20" s="118">
        <f>SUM('AEP-EMS'!Q20,'TH-MEA'!Q20, Avangrid!Q20,'BWP ECC'!Q20,'Con Edison'!Q20,'Arizona Corp'!Q20,'NIPSCO-Elc'!Q20,SDGE!Q20,TVA!Q20,'MX-MIM'!Q20,'Consumers Energy'!Q20,TPC!Q20,WB_EVN!Q20,'NV Energy'!Q20,VN_NLDC!Q20,Energisa!Q20,'TH-PEA-IMPL'!Q20,CPS_ADMS_BV!Q20,'Canadian Solar Spain'!Q20,'PIP-SEC'!Q20,BHE!Q20,'BWP Telecom'!Q20,Duquesne!Q20,SEPA_NIST!Q20,'Future Client 2'!Q20,'Future Client 3'!Q20,'Future Client 4'!Q20,'Future Client 5'!Q20)</f>
        <v>0</v>
      </c>
      <c r="R20" s="118">
        <f>SUM('AEP-EMS'!R20,'TH-MEA'!R20, Avangrid!R20,'BWP ECC'!R20,'Con Edison'!R20,'Arizona Corp'!R20,'NIPSCO-Elc'!R20,SDGE!R20,TVA!R20,'MX-MIM'!R20,'Consumers Energy'!R20,TPC!R20,WB_EVN!R20,'NV Energy'!R20,VN_NLDC!R20,Energisa!R20,'TH-PEA-IMPL'!R20,CPS_ADMS_BV!R20,'Canadian Solar Spain'!R20,'PIP-SEC'!R20,BHE!R20,'BWP Telecom'!R20,Duquesne!R20,SEPA_NIST!R20,'Future Client 2'!R20,'Future Client 3'!R20,'Future Client 4'!R20,'Future Client 5'!R20)</f>
        <v>0</v>
      </c>
      <c r="S20" s="118">
        <f>SUM('AEP-EMS'!S20,'TH-MEA'!S20, Avangrid!S20,'BWP ECC'!S20,'Con Edison'!S20,'Arizona Corp'!S20,'NIPSCO-Elc'!S20,SDGE!S20,TVA!S20,'MX-MIM'!S20,'Consumers Energy'!S20,TPC!S20,WB_EVN!S20,'NV Energy'!S20,VN_NLDC!S20,Energisa!S20,'TH-PEA-IMPL'!S20,CPS_ADMS_BV!S20,'Canadian Solar Spain'!S20,'PIP-SEC'!S20,BHE!S20,'BWP Telecom'!S20,Duquesne!S20,SEPA_NIST!S20,'Future Client 2'!S20,'Future Client 3'!S20,'Future Client 4'!S20,'Future Client 5'!S20)</f>
        <v>0</v>
      </c>
      <c r="T20" s="145">
        <f>SUM('AEP-EMS'!T20,'TH-MEA'!T20, Avangrid!T20,'BWP ECC'!T20,'Con Edison'!T20,'Arizona Corp'!T20,'NIPSCO-Elc'!T20,SDGE!T20,TVA!T20,'MX-MIM'!T20,'Consumers Energy'!T20,TPC!T20,WB_EVN!T20,'NV Energy'!T20,VN_NLDC!T20,Energisa!T20,'TH-PEA-IMPL'!T20,CPS_ADMS_BV!T20,'Canadian Solar Spain'!T20,'PIP-SEC'!T20,BHE!T20,'BWP Telecom'!T20,Duquesne!T20,SEPA_NIST!T20,'Future Client 2'!T20,'Future Client 3'!T20,'Future Client 4'!T20,'Future Client 5'!T20)</f>
        <v>0</v>
      </c>
      <c r="U20" s="145">
        <f>SUM('AEP-EMS'!U20,'TH-MEA'!U20, Avangrid!U20,'BWP ECC'!U20,'Con Edison'!U20,'Arizona Corp'!U20,'NIPSCO-Elc'!U20,SDGE!U20,TVA!U20,'MX-MIM'!U20,'Consumers Energy'!U20,TPC!U20,WB_EVN!U20,'NV Energy'!U20,VN_NLDC!U20,Energisa!U20,'TH-PEA-IMPL'!U20,CPS_ADMS_BV!U20,'Canadian Solar Spain'!U20,'PIP-SEC'!U20,BHE!U20,'BWP Telecom'!U20,Duquesne!U20,SEPA_NIST!U20,'Future Client 2'!U20,'Future Client 3'!U20,'Future Client 4'!U20,'Future Client 5'!U20)</f>
        <v>0</v>
      </c>
      <c r="V20" s="145">
        <f>SUM('AEP-EMS'!V20,'TH-MEA'!V20, Avangrid!V20,'BWP ECC'!V20,'Con Edison'!V20,'Arizona Corp'!V20,'NIPSCO-Elc'!V20,SDGE!V20,TVA!V20,'MX-MIM'!V20,'Consumers Energy'!V20,TPC!V20,WB_EVN!V20,'NV Energy'!V20,VN_NLDC!V20,Energisa!V20,'TH-PEA-IMPL'!V20,CPS_ADMS_BV!V20,'Canadian Solar Spain'!V20,'PIP-SEC'!V20,BHE!V20,'BWP Telecom'!V20,Duquesne!V20,SEPA_NIST!V20,'Future Client 2'!V20,'Future Client 3'!V20,'Future Client 4'!V20,'Future Client 5'!V20)</f>
        <v>0</v>
      </c>
      <c r="W20" s="145">
        <f>SUM('AEP-EMS'!W20,'TH-MEA'!W20, Avangrid!W20,'BWP ECC'!W20,'Con Edison'!W20,'Arizona Corp'!W20,'NIPSCO-Elc'!W20,SDGE!W20,TVA!W20,'MX-MIM'!W20,'Consumers Energy'!W20,TPC!W20,WB_EVN!W20,'NV Energy'!W20,VN_NLDC!W20,Energisa!W20,'TH-PEA-IMPL'!W20,CPS_ADMS_BV!W20,'Canadian Solar Spain'!W20,'PIP-SEC'!W20,BHE!W20,'BWP Telecom'!W20,Duquesne!W20,SEPA_NIST!W20,'Future Client 2'!W20,'Future Client 3'!W20,'Future Client 4'!W20,'Future Client 5'!W20)</f>
        <v>0</v>
      </c>
      <c r="X20" s="145">
        <f>SUM('AEP-EMS'!X20,'TH-MEA'!X20, Avangrid!X20,'BWP ECC'!X20,'Con Edison'!X20,'Arizona Corp'!X20,'NIPSCO-Elc'!X20,SDGE!X20,TVA!X20,'MX-MIM'!X20,'Consumers Energy'!X20,TPC!X20,WB_EVN!X20,'NV Energy'!X20,VN_NLDC!X20,Energisa!X20,'TH-PEA-IMPL'!X20,CPS_ADMS_BV!X20,'Canadian Solar Spain'!X20,'PIP-SEC'!X20,BHE!X20,'BWP Telecom'!X20,Duquesne!X20,SEPA_NIST!X20,'Future Client 2'!X20,'Future Client 3'!X20,'Future Client 4'!X20,'Future Client 5'!X20)</f>
        <v>0</v>
      </c>
      <c r="Y20" s="145">
        <f>SUM('AEP-EMS'!Y20,'TH-MEA'!Y20, Avangrid!Y20,'BWP ECC'!Y20,'Con Edison'!Y20,'Arizona Corp'!Y20,'NIPSCO-Elc'!Y20,SDGE!Y20,TVA!Y20,'MX-MIM'!Y20,'Consumers Energy'!Y20,TPC!Y20,WB_EVN!Y20,'NV Energy'!Y20,VN_NLDC!Y20,Energisa!Y20,'TH-PEA-IMPL'!Y20,CPS_ADMS_BV!Y20,'Canadian Solar Spain'!Y20,'PIP-SEC'!Y20,BHE!Y20,'BWP Telecom'!Y20,Duquesne!Y20,SEPA_NIST!Y20,'Future Client 2'!Y20,'Future Client 3'!Y20,'Future Client 4'!Y20,'Future Client 5'!Y20)</f>
        <v>0</v>
      </c>
      <c r="Z20" s="111">
        <f>SUM('AEP-EMS'!Z20,'TH-MEA'!Z20, Avangrid!Z20,'BWP ECC'!Z20,'Con Edison'!Z20,'Arizona Corp'!Z20,'NIPSCO-Elc'!Z20,SDGE!Z20,TVA!Z20,'MX-MIM'!Z20,'Consumers Energy'!Z20,TPC!Z20,WB_EVN!Z20,'NV Energy'!Z20,VN_NLDC!Z20,Energisa!Z20,'TH-PEA-IMPL'!Z20,CPS_ADMS_BV!Z20,'Canadian Solar Spain'!Z20,'PIP-SEC'!Z20,BHE!Z20,'BWP Telecom'!Z20,Duquesne!Z20,SEPA_NIST!Z20,'Future Client 2'!Z20,'Future Client 3'!Z20,'Future Client 4'!Z20,'Future Client 5'!Z20)</f>
        <v>0</v>
      </c>
    </row>
    <row r="21" spans="2:28">
      <c r="B21" s="157"/>
      <c r="C21" s="119">
        <f>SUM('AEP-EMS'!C21,'TH-MEA'!C21, Avangrid!C21,'BWP ECC'!C21,'Con Edison'!C21,'Arizona Corp'!C21,'NIPSCO-Elc'!C21,SDGE!C21,TVA!C21,'MX-MIM'!C21,'Consumers Energy'!C21,TPC!C21,WB_EVN!C21,'NV Energy'!C21,VN_NLDC!C21,Energisa!C21,'TH-PEA-IMPL'!C21,CPS_ADMS_BV!C21,'Canadian Solar Spain'!C21,'PIP-SEC'!C21,BHE!C21,'BWP Telecom'!C21,Duquesne!C21,SEPA_NIST!C21,'Future Client 2'!C21,'Future Client 3'!C21,'Future Client 4'!C21,'Future Client 5'!C21)</f>
        <v>0</v>
      </c>
      <c r="D21" s="112">
        <f>SUM('AEP-EMS'!D21,'TH-MEA'!D21, Avangrid!D21,'BWP ECC'!D21,'Con Edison'!D21,'Arizona Corp'!D21,'NIPSCO-Elc'!D21,SDGE!D21,TVA!D21,'MX-MIM'!D21,'Consumers Energy'!D21,TPC!D21,WB_EVN!D21,'NV Energy'!D21,VN_NLDC!D21,Energisa!D21,'TH-PEA-IMPL'!D21,CPS_ADMS_BV!D21,'Canadian Solar Spain'!D21,'PIP-SEC'!D21,BHE!D21,'BWP Telecom'!D21,Duquesne!D21,SEPA_NIST!D21,'Future Client 2'!D21,'Future Client 3'!D21,'Future Client 4'!D21,'Future Client 5'!D21)</f>
        <v>0</v>
      </c>
      <c r="E21" s="112">
        <f>SUM('AEP-EMS'!E21,'TH-MEA'!E21, Avangrid!E21,'BWP ECC'!E21,'Con Edison'!E21,'Arizona Corp'!E21,'NIPSCO-Elc'!E21,SDGE!E21,TVA!E21,'MX-MIM'!E21,'Consumers Energy'!E21,TPC!E21,WB_EVN!E21,'NV Energy'!E21,VN_NLDC!E21,Energisa!E21,'TH-PEA-IMPL'!E21,CPS_ADMS_BV!E21,'Canadian Solar Spain'!E21,'PIP-SEC'!E21,BHE!E21,'BWP Telecom'!E21,Duquesne!E21,SEPA_NIST!E21,'Future Client 2'!E21,'Future Client 3'!E21,'Future Client 4'!E21,'Future Client 5'!E21)</f>
        <v>0</v>
      </c>
      <c r="F21" s="112">
        <f>SUM('AEP-EMS'!F21,'TH-MEA'!F21, Avangrid!F21,'BWP ECC'!F21,'Con Edison'!F21,'Arizona Corp'!F21,'NIPSCO-Elc'!F21,SDGE!F21,TVA!F21,'MX-MIM'!F21,'Consumers Energy'!F21,TPC!F21,WB_EVN!F21,'NV Energy'!F21,VN_NLDC!F21,Energisa!F21,'TH-PEA-IMPL'!F21,CPS_ADMS_BV!F21,'Canadian Solar Spain'!F21,'PIP-SEC'!F21,BHE!F21,'BWP Telecom'!F21,Duquesne!F21,SEPA_NIST!F21,'Future Client 2'!F21,'Future Client 3'!F21,'Future Client 4'!F21,'Future Client 5'!F21)</f>
        <v>0</v>
      </c>
      <c r="G21" s="112">
        <f>SUM('AEP-EMS'!G21,'TH-MEA'!G21, Avangrid!G21,'BWP ECC'!G21,'Con Edison'!G21,'Arizona Corp'!G21,'NIPSCO-Elc'!G21,SDGE!G21,TVA!G21,'MX-MIM'!G21,'Consumers Energy'!G21,TPC!G21,WB_EVN!G21,'NV Energy'!G21,VN_NLDC!G21,Energisa!G21,'TH-PEA-IMPL'!G21,CPS_ADMS_BV!G21,'Canadian Solar Spain'!G21,'PIP-SEC'!G21,BHE!G21,'BWP Telecom'!G21,Duquesne!G21,SEPA_NIST!G21,'Future Client 2'!G21,'Future Client 3'!G21,'Future Client 4'!G21,'Future Client 5'!G21)</f>
        <v>0</v>
      </c>
      <c r="H21" s="112">
        <f>SUM('AEP-EMS'!H21,'TH-MEA'!H21, Avangrid!H21,'BWP ECC'!H21,'Con Edison'!H21,'Arizona Corp'!H21,'NIPSCO-Elc'!H21,SDGE!H21,TVA!H21,'MX-MIM'!H21,'Consumers Energy'!H21,TPC!H21,WB_EVN!H21,'NV Energy'!H21,VN_NLDC!H21,Energisa!H21,'TH-PEA-IMPL'!H21,CPS_ADMS_BV!H21,'Canadian Solar Spain'!H21,'PIP-SEC'!H21,BHE!H21,'BWP Telecom'!H21,Duquesne!H21,SEPA_NIST!H21,'Future Client 2'!H21,'Future Client 3'!H21,'Future Client 4'!H21,'Future Client 5'!H21)</f>
        <v>0</v>
      </c>
      <c r="I21" s="112">
        <f>SUM('AEP-EMS'!I21,'TH-MEA'!I21, Avangrid!I21,'BWP ECC'!I21,'Con Edison'!I21,'Arizona Corp'!I21,'NIPSCO-Elc'!I21,SDGE!I21,TVA!I21,'MX-MIM'!I21,'Consumers Energy'!I21,TPC!I21,WB_EVN!I21,'NV Energy'!I21,VN_NLDC!I21,Energisa!I21,'TH-PEA-IMPL'!I21,CPS_ADMS_BV!I21,'Canadian Solar Spain'!I21,'PIP-SEC'!I21,BHE!I21,'BWP Telecom'!I21,Duquesne!I21,SEPA_NIST!I21,'Future Client 2'!I21,'Future Client 3'!I21,'Future Client 4'!I21,'Future Client 5'!I21)</f>
        <v>0</v>
      </c>
      <c r="J21" s="112">
        <f>SUM('AEP-EMS'!J21,'TH-MEA'!J21, Avangrid!J21,'BWP ECC'!J21,'Con Edison'!J21,'Arizona Corp'!J21,'NIPSCO-Elc'!J21,SDGE!J21,TVA!J21,'MX-MIM'!J21,'Consumers Energy'!J21,TPC!J21,WB_EVN!J21,'NV Energy'!J21,VN_NLDC!J21,Energisa!J21,'TH-PEA-IMPL'!J21,CPS_ADMS_BV!J21,'Canadian Solar Spain'!J21,'PIP-SEC'!J21,BHE!J21,'BWP Telecom'!J21,Duquesne!J21,SEPA_NIST!J21,'Future Client 2'!J21,'Future Client 3'!J21,'Future Client 4'!J21,'Future Client 5'!J21)</f>
        <v>0</v>
      </c>
      <c r="K21" s="112">
        <f>SUM('AEP-EMS'!K21,'TH-MEA'!K21, Avangrid!K21,'BWP ECC'!K21,'Con Edison'!K21,'Arizona Corp'!K21,'NIPSCO-Elc'!K21,SDGE!K21,TVA!K21,'MX-MIM'!K21,'Consumers Energy'!K21,TPC!K21,WB_EVN!K21,'NV Energy'!K21,VN_NLDC!K21,Energisa!K21,'TH-PEA-IMPL'!K21,CPS_ADMS_BV!K21,'Canadian Solar Spain'!K21,'PIP-SEC'!K21,BHE!K21,'BWP Telecom'!K21,Duquesne!K21,SEPA_NIST!K21,'Future Client 2'!K21,'Future Client 3'!K21,'Future Client 4'!K21,'Future Client 5'!K21)</f>
        <v>0</v>
      </c>
      <c r="L21" s="112">
        <f>SUM('AEP-EMS'!L21,'TH-MEA'!L21, Avangrid!L21,'BWP ECC'!L21,'Con Edison'!L21,'Arizona Corp'!L21,'NIPSCO-Elc'!L21,SDGE!L21,TVA!L21,'MX-MIM'!L21,'Consumers Energy'!L21,TPC!L21,WB_EVN!L21,'NV Energy'!L21,VN_NLDC!L21,Energisa!L21,'TH-PEA-IMPL'!L21,CPS_ADMS_BV!L21,'Canadian Solar Spain'!L21,'PIP-SEC'!L21,BHE!L21,'BWP Telecom'!L21,Duquesne!L21,SEPA_NIST!L21,'Future Client 2'!L21,'Future Client 3'!L21,'Future Client 4'!L21,'Future Client 5'!L21)</f>
        <v>0</v>
      </c>
      <c r="M21" s="112">
        <f>SUM('AEP-EMS'!M21,'TH-MEA'!M21, Avangrid!M21,'BWP ECC'!M21,'Con Edison'!M21,'Arizona Corp'!M21,'NIPSCO-Elc'!M21,SDGE!M21,TVA!M21,'MX-MIM'!M21,'Consumers Energy'!M21,TPC!M21,WB_EVN!M21,'NV Energy'!M21,VN_NLDC!M21,Energisa!M21,'TH-PEA-IMPL'!M21,CPS_ADMS_BV!M21,'Canadian Solar Spain'!M21,'PIP-SEC'!M21,BHE!M21,'BWP Telecom'!M21,Duquesne!M21,SEPA_NIST!M21,'Future Client 2'!M21,'Future Client 3'!M21,'Future Client 4'!M21,'Future Client 5'!M21)</f>
        <v>0</v>
      </c>
      <c r="N21" s="113">
        <f>SUM('AEP-EMS'!N21,'TH-MEA'!N21, Avangrid!N21,'BWP ECC'!N21,'Con Edison'!N21,'Arizona Corp'!N21,'NIPSCO-Elc'!N21,SDGE!N21,TVA!N21,'MX-MIM'!N21,'Consumers Energy'!N21,TPC!N21,WB_EVN!N21,'NV Energy'!N21,VN_NLDC!N21,Energisa!N21,'TH-PEA-IMPL'!N21,CPS_ADMS_BV!N21,'Canadian Solar Spain'!N21,'PIP-SEC'!N21,BHE!N21,'BWP Telecom'!N21,Duquesne!N21,SEPA_NIST!N21,'Future Client 2'!N21,'Future Client 3'!N21,'Future Client 4'!N21,'Future Client 5'!N21)</f>
        <v>0</v>
      </c>
      <c r="O21" s="122">
        <f>SUM('AEP-EMS'!O21,'TH-MEA'!O21, Avangrid!O21,'BWP ECC'!O21,'Con Edison'!O21,'Arizona Corp'!O21,'NIPSCO-Elc'!O21,SDGE!O21,TVA!O21,'MX-MIM'!O21,'Consumers Energy'!O21,TPC!O21,WB_EVN!O21,'NV Energy'!O21,VN_NLDC!O21,Energisa!O21,'TH-PEA-IMPL'!O21,CPS_ADMS_BV!O21,'Canadian Solar Spain'!O21,'PIP-SEC'!O21,BHE!O21,'BWP Telecom'!O21,Duquesne!O21,SEPA_NIST!O21,'Future Client 2'!O21,'Future Client 3'!O21,'Future Client 4'!O21,'Future Client 5'!O21)</f>
        <v>0</v>
      </c>
      <c r="P21" s="118">
        <f>SUM('AEP-EMS'!P21,'TH-MEA'!P21, Avangrid!P21,'BWP ECC'!P21,'Con Edison'!P21,'Arizona Corp'!P21,'NIPSCO-Elc'!P21,SDGE!P21,TVA!P21,'MX-MIM'!P21,'Consumers Energy'!P21,TPC!P21,WB_EVN!P21,'NV Energy'!P21,VN_NLDC!P21,Energisa!P21,'TH-PEA-IMPL'!P21,CPS_ADMS_BV!P21,'Canadian Solar Spain'!P21,'PIP-SEC'!P21,BHE!P21,'BWP Telecom'!P21,Duquesne!P21,SEPA_NIST!P21,'Future Client 2'!P21,'Future Client 3'!P21,'Future Client 4'!P21,'Future Client 5'!P21)</f>
        <v>0</v>
      </c>
      <c r="Q21" s="118">
        <f>SUM('AEP-EMS'!Q21,'TH-MEA'!Q21, Avangrid!Q21,'BWP ECC'!Q21,'Con Edison'!Q21,'Arizona Corp'!Q21,'NIPSCO-Elc'!Q21,SDGE!Q21,TVA!Q21,'MX-MIM'!Q21,'Consumers Energy'!Q21,TPC!Q21,WB_EVN!Q21,'NV Energy'!Q21,VN_NLDC!Q21,Energisa!Q21,'TH-PEA-IMPL'!Q21,CPS_ADMS_BV!Q21,'Canadian Solar Spain'!Q21,'PIP-SEC'!Q21,BHE!Q21,'BWP Telecom'!Q21,Duquesne!Q21,SEPA_NIST!Q21,'Future Client 2'!Q21,'Future Client 3'!Q21,'Future Client 4'!Q21,'Future Client 5'!Q21)</f>
        <v>0</v>
      </c>
      <c r="R21" s="118">
        <f>SUM('AEP-EMS'!R21,'TH-MEA'!R21, Avangrid!R21,'BWP ECC'!R21,'Con Edison'!R21,'Arizona Corp'!R21,'NIPSCO-Elc'!R21,SDGE!R21,TVA!R21,'MX-MIM'!R21,'Consumers Energy'!R21,TPC!R21,WB_EVN!R21,'NV Energy'!R21,VN_NLDC!R21,Energisa!R21,'TH-PEA-IMPL'!R21,CPS_ADMS_BV!R21,'Canadian Solar Spain'!R21,'PIP-SEC'!R21,BHE!R21,'BWP Telecom'!R21,Duquesne!R21,SEPA_NIST!R21,'Future Client 2'!R21,'Future Client 3'!R21,'Future Client 4'!R21,'Future Client 5'!R21)</f>
        <v>0</v>
      </c>
      <c r="S21" s="118">
        <f>SUM('AEP-EMS'!S21,'TH-MEA'!S21, Avangrid!S21,'BWP ECC'!S21,'Con Edison'!S21,'Arizona Corp'!S21,'NIPSCO-Elc'!S21,SDGE!S21,TVA!S21,'MX-MIM'!S21,'Consumers Energy'!S21,TPC!S21,WB_EVN!S21,'NV Energy'!S21,VN_NLDC!S21,Energisa!S21,'TH-PEA-IMPL'!S21,CPS_ADMS_BV!S21,'Canadian Solar Spain'!S21,'PIP-SEC'!S21,BHE!S21,'BWP Telecom'!S21,Duquesne!S21,SEPA_NIST!S21,'Future Client 2'!S21,'Future Client 3'!S21,'Future Client 4'!S21,'Future Client 5'!S21)</f>
        <v>0</v>
      </c>
      <c r="T21" s="145">
        <f>SUM('AEP-EMS'!T21,'TH-MEA'!T21, Avangrid!T21,'BWP ECC'!T21,'Con Edison'!T21,'Arizona Corp'!T21,'NIPSCO-Elc'!T21,SDGE!T21,TVA!T21,'MX-MIM'!T21,'Consumers Energy'!T21,TPC!T21,WB_EVN!T21,'NV Energy'!T21,VN_NLDC!T21,Energisa!T21,'TH-PEA-IMPL'!T21,CPS_ADMS_BV!T21,'Canadian Solar Spain'!T21,'PIP-SEC'!T21,BHE!T21,'BWP Telecom'!T21,Duquesne!T21,SEPA_NIST!T21,'Future Client 2'!T21,'Future Client 3'!T21,'Future Client 4'!T21,'Future Client 5'!T21)</f>
        <v>0</v>
      </c>
      <c r="U21" s="145">
        <f>SUM('AEP-EMS'!U21,'TH-MEA'!U21, Avangrid!U21,'BWP ECC'!U21,'Con Edison'!U21,'Arizona Corp'!U21,'NIPSCO-Elc'!U21,SDGE!U21,TVA!U21,'MX-MIM'!U21,'Consumers Energy'!U21,TPC!U21,WB_EVN!U21,'NV Energy'!U21,VN_NLDC!U21,Energisa!U21,'TH-PEA-IMPL'!U21,CPS_ADMS_BV!U21,'Canadian Solar Spain'!U21,'PIP-SEC'!U21,BHE!U21,'BWP Telecom'!U21,Duquesne!U21,SEPA_NIST!U21,'Future Client 2'!U21,'Future Client 3'!U21,'Future Client 4'!U21,'Future Client 5'!U21)</f>
        <v>0</v>
      </c>
      <c r="V21" s="145">
        <f>SUM('AEP-EMS'!V21,'TH-MEA'!V21, Avangrid!V21,'BWP ECC'!V21,'Con Edison'!V21,'Arizona Corp'!V21,'NIPSCO-Elc'!V21,SDGE!V21,TVA!V21,'MX-MIM'!V21,'Consumers Energy'!V21,TPC!V21,WB_EVN!V21,'NV Energy'!V21,VN_NLDC!V21,Energisa!V21,'TH-PEA-IMPL'!V21,CPS_ADMS_BV!V21,'Canadian Solar Spain'!V21,'PIP-SEC'!V21,BHE!V21,'BWP Telecom'!V21,Duquesne!V21,SEPA_NIST!V21,'Future Client 2'!V21,'Future Client 3'!V21,'Future Client 4'!V21,'Future Client 5'!V21)</f>
        <v>0</v>
      </c>
      <c r="W21" s="145">
        <f>SUM('AEP-EMS'!W21,'TH-MEA'!W21, Avangrid!W21,'BWP ECC'!W21,'Con Edison'!W21,'Arizona Corp'!W21,'NIPSCO-Elc'!W21,SDGE!W21,TVA!W21,'MX-MIM'!W21,'Consumers Energy'!W21,TPC!W21,WB_EVN!W21,'NV Energy'!W21,VN_NLDC!W21,Energisa!W21,'TH-PEA-IMPL'!W21,CPS_ADMS_BV!W21,'Canadian Solar Spain'!W21,'PIP-SEC'!W21,BHE!W21,'BWP Telecom'!W21,Duquesne!W21,SEPA_NIST!W21,'Future Client 2'!W21,'Future Client 3'!W21,'Future Client 4'!W21,'Future Client 5'!W21)</f>
        <v>0</v>
      </c>
      <c r="X21" s="145">
        <f>SUM('AEP-EMS'!X21,'TH-MEA'!X21, Avangrid!X21,'BWP ECC'!X21,'Con Edison'!X21,'Arizona Corp'!X21,'NIPSCO-Elc'!X21,SDGE!X21,TVA!X21,'MX-MIM'!X21,'Consumers Energy'!X21,TPC!X21,WB_EVN!X21,'NV Energy'!X21,VN_NLDC!X21,Energisa!X21,'TH-PEA-IMPL'!X21,CPS_ADMS_BV!X21,'Canadian Solar Spain'!X21,'PIP-SEC'!X21,BHE!X21,'BWP Telecom'!X21,Duquesne!X21,SEPA_NIST!X21,'Future Client 2'!X21,'Future Client 3'!X21,'Future Client 4'!X21,'Future Client 5'!X21)</f>
        <v>0</v>
      </c>
      <c r="Y21" s="145">
        <f>SUM('AEP-EMS'!Y21,'TH-MEA'!Y21, Avangrid!Y21,'BWP ECC'!Y21,'Con Edison'!Y21,'Arizona Corp'!Y21,'NIPSCO-Elc'!Y21,SDGE!Y21,TVA!Y21,'MX-MIM'!Y21,'Consumers Energy'!Y21,TPC!Y21,WB_EVN!Y21,'NV Energy'!Y21,VN_NLDC!Y21,Energisa!Y21,'TH-PEA-IMPL'!Y21,CPS_ADMS_BV!Y21,'Canadian Solar Spain'!Y21,'PIP-SEC'!Y21,BHE!Y21,'BWP Telecom'!Y21,Duquesne!Y21,SEPA_NIST!Y21,'Future Client 2'!Y21,'Future Client 3'!Y21,'Future Client 4'!Y21,'Future Client 5'!Y21)</f>
        <v>0</v>
      </c>
      <c r="Z21" s="111">
        <f>SUM('AEP-EMS'!Z21,'TH-MEA'!Z21, Avangrid!Z21,'BWP ECC'!Z21,'Con Edison'!Z21,'Arizona Corp'!Z21,'NIPSCO-Elc'!Z21,SDGE!Z21,TVA!Z21,'MX-MIM'!Z21,'Consumers Energy'!Z21,TPC!Z21,WB_EVN!Z21,'NV Energy'!Z21,VN_NLDC!Z21,Energisa!Z21,'TH-PEA-IMPL'!Z21,CPS_ADMS_BV!Z21,'Canadian Solar Spain'!Z21,'PIP-SEC'!Z21,BHE!Z21,'BWP Telecom'!Z21,Duquesne!Z21,SEPA_NIST!Z21,'Future Client 2'!Z21,'Future Client 3'!Z21,'Future Client 4'!Z21,'Future Client 5'!Z21)</f>
        <v>0</v>
      </c>
    </row>
    <row r="22" spans="2:28">
      <c r="B22" s="157"/>
      <c r="C22" s="119">
        <f>SUM('AEP-EMS'!C22,'TH-MEA'!C22, Avangrid!C22,'BWP ECC'!C22,'Con Edison'!C22,'Arizona Corp'!C22,'NIPSCO-Elc'!C22,SDGE!C22,TVA!C22,'MX-MIM'!C22,'Consumers Energy'!C22,TPC!C22,WB_EVN!C22,'NV Energy'!C22,VN_NLDC!C22,Energisa!C22,'TH-PEA-IMPL'!C22,CPS_ADMS_BV!C22,'Canadian Solar Spain'!C22,'PIP-SEC'!C22,BHE!C22,'BWP Telecom'!C22,Duquesne!C22,SEPA_NIST!C22,'Future Client 2'!C22,'Future Client 3'!C22,'Future Client 4'!C22,'Future Client 5'!C22)</f>
        <v>0</v>
      </c>
      <c r="D22" s="112">
        <f>SUM('AEP-EMS'!D22,'TH-MEA'!D22, Avangrid!D22,'BWP ECC'!D22,'Con Edison'!D22,'Arizona Corp'!D22,'NIPSCO-Elc'!D22,SDGE!D22,TVA!D22,'MX-MIM'!D22,'Consumers Energy'!D22,TPC!D22,WB_EVN!D22,'NV Energy'!D22,VN_NLDC!D22,Energisa!D22,'TH-PEA-IMPL'!D22,CPS_ADMS_BV!D22,'Canadian Solar Spain'!D22,'PIP-SEC'!D22,BHE!D22,'BWP Telecom'!D22,Duquesne!D22,SEPA_NIST!D22,'Future Client 2'!D22,'Future Client 3'!D22,'Future Client 4'!D22,'Future Client 5'!D22)</f>
        <v>0</v>
      </c>
      <c r="E22" s="112">
        <f>SUM('AEP-EMS'!E22,'TH-MEA'!E22, Avangrid!E22,'BWP ECC'!E22,'Con Edison'!E22,'Arizona Corp'!E22,'NIPSCO-Elc'!E22,SDGE!E22,TVA!E22,'MX-MIM'!E22,'Consumers Energy'!E22,TPC!E22,WB_EVN!E22,'NV Energy'!E22,VN_NLDC!E22,Energisa!E22,'TH-PEA-IMPL'!E22,CPS_ADMS_BV!E22,'Canadian Solar Spain'!E22,'PIP-SEC'!E22,BHE!E22,'BWP Telecom'!E22,Duquesne!E22,SEPA_NIST!E22,'Future Client 2'!E22,'Future Client 3'!E22,'Future Client 4'!E22,'Future Client 5'!E22)</f>
        <v>0</v>
      </c>
      <c r="F22" s="112">
        <f>SUM('AEP-EMS'!F22,'TH-MEA'!F22, Avangrid!F22,'BWP ECC'!F22,'Con Edison'!F22,'Arizona Corp'!F22,'NIPSCO-Elc'!F22,SDGE!F22,TVA!F22,'MX-MIM'!F22,'Consumers Energy'!F22,TPC!F22,WB_EVN!F22,'NV Energy'!F22,VN_NLDC!F22,Energisa!F22,'TH-PEA-IMPL'!F22,CPS_ADMS_BV!F22,'Canadian Solar Spain'!F22,'PIP-SEC'!F22,BHE!F22,'BWP Telecom'!F22,Duquesne!F22,SEPA_NIST!F22,'Future Client 2'!F22,'Future Client 3'!F22,'Future Client 4'!F22,'Future Client 5'!F22)</f>
        <v>0</v>
      </c>
      <c r="G22" s="112">
        <f>SUM('AEP-EMS'!G22,'TH-MEA'!G22, Avangrid!G22,'BWP ECC'!G22,'Con Edison'!G22,'Arizona Corp'!G22,'NIPSCO-Elc'!G22,SDGE!G22,TVA!G22,'MX-MIM'!G22,'Consumers Energy'!G22,TPC!G22,WB_EVN!G22,'NV Energy'!G22,VN_NLDC!G22,Energisa!G22,'TH-PEA-IMPL'!G22,CPS_ADMS_BV!G22,'Canadian Solar Spain'!G22,'PIP-SEC'!G22,BHE!G22,'BWP Telecom'!G22,Duquesne!G22,SEPA_NIST!G22,'Future Client 2'!G22,'Future Client 3'!G22,'Future Client 4'!G22,'Future Client 5'!G22)</f>
        <v>0</v>
      </c>
      <c r="H22" s="112">
        <f>SUM('AEP-EMS'!H22,'TH-MEA'!H22, Avangrid!H22,'BWP ECC'!H22,'Con Edison'!H22,'Arizona Corp'!H22,'NIPSCO-Elc'!H22,SDGE!H22,TVA!H22,'MX-MIM'!H22,'Consumers Energy'!H22,TPC!H22,WB_EVN!H22,'NV Energy'!H22,VN_NLDC!H22,Energisa!H22,'TH-PEA-IMPL'!H22,CPS_ADMS_BV!H22,'Canadian Solar Spain'!H22,'PIP-SEC'!H22,BHE!H22,'BWP Telecom'!H22,Duquesne!H22,SEPA_NIST!H22,'Future Client 2'!H22,'Future Client 3'!H22,'Future Client 4'!H22,'Future Client 5'!H22)</f>
        <v>0</v>
      </c>
      <c r="I22" s="112">
        <f>SUM('AEP-EMS'!I22,'TH-MEA'!I22, Avangrid!I22,'BWP ECC'!I22,'Con Edison'!I22,'Arizona Corp'!I22,'NIPSCO-Elc'!I22,SDGE!I22,TVA!I22,'MX-MIM'!I22,'Consumers Energy'!I22,TPC!I22,WB_EVN!I22,'NV Energy'!I22,VN_NLDC!I22,Energisa!I22,'TH-PEA-IMPL'!I22,CPS_ADMS_BV!I22,'Canadian Solar Spain'!I22,'PIP-SEC'!I22,BHE!I22,'BWP Telecom'!I22,Duquesne!I22,SEPA_NIST!I22,'Future Client 2'!I22,'Future Client 3'!I22,'Future Client 4'!I22,'Future Client 5'!I22)</f>
        <v>0</v>
      </c>
      <c r="J22" s="112">
        <f>SUM('AEP-EMS'!J22,'TH-MEA'!J22, Avangrid!J22,'BWP ECC'!J22,'Con Edison'!J22,'Arizona Corp'!J22,'NIPSCO-Elc'!J22,SDGE!J22,TVA!J22,'MX-MIM'!J22,'Consumers Energy'!J22,TPC!J22,WB_EVN!J22,'NV Energy'!J22,VN_NLDC!J22,Energisa!J22,'TH-PEA-IMPL'!J22,CPS_ADMS_BV!J22,'Canadian Solar Spain'!J22,'PIP-SEC'!J22,BHE!J22,'BWP Telecom'!J22,Duquesne!J22,SEPA_NIST!J22,'Future Client 2'!J22,'Future Client 3'!J22,'Future Client 4'!J22,'Future Client 5'!J22)</f>
        <v>0</v>
      </c>
      <c r="K22" s="112">
        <f>SUM('AEP-EMS'!K22,'TH-MEA'!K22, Avangrid!K22,'BWP ECC'!K22,'Con Edison'!K22,'Arizona Corp'!K22,'NIPSCO-Elc'!K22,SDGE!K22,TVA!K22,'MX-MIM'!K22,'Consumers Energy'!K22,TPC!K22,WB_EVN!K22,'NV Energy'!K22,VN_NLDC!K22,Energisa!K22,'TH-PEA-IMPL'!K22,CPS_ADMS_BV!K22,'Canadian Solar Spain'!K22,'PIP-SEC'!K22,BHE!K22,'BWP Telecom'!K22,Duquesne!K22,SEPA_NIST!K22,'Future Client 2'!K22,'Future Client 3'!K22,'Future Client 4'!K22,'Future Client 5'!K22)</f>
        <v>0</v>
      </c>
      <c r="L22" s="112">
        <f>SUM('AEP-EMS'!L22,'TH-MEA'!L22, Avangrid!L22,'BWP ECC'!L22,'Con Edison'!L22,'Arizona Corp'!L22,'NIPSCO-Elc'!L22,SDGE!L22,TVA!L22,'MX-MIM'!L22,'Consumers Energy'!L22,TPC!L22,WB_EVN!L22,'NV Energy'!L22,VN_NLDC!L22,Energisa!L22,'TH-PEA-IMPL'!L22,CPS_ADMS_BV!L22,'Canadian Solar Spain'!L22,'PIP-SEC'!L22,BHE!L22,'BWP Telecom'!L22,Duquesne!L22,SEPA_NIST!L22,'Future Client 2'!L22,'Future Client 3'!L22,'Future Client 4'!L22,'Future Client 5'!L22)</f>
        <v>0</v>
      </c>
      <c r="M22" s="112">
        <f>SUM('AEP-EMS'!M22,'TH-MEA'!M22, Avangrid!M22,'BWP ECC'!M22,'Con Edison'!M22,'Arizona Corp'!M22,'NIPSCO-Elc'!M22,SDGE!M22,TVA!M22,'MX-MIM'!M22,'Consumers Energy'!M22,TPC!M22,WB_EVN!M22,'NV Energy'!M22,VN_NLDC!M22,Energisa!M22,'TH-PEA-IMPL'!M22,CPS_ADMS_BV!M22,'Canadian Solar Spain'!M22,'PIP-SEC'!M22,BHE!M22,'BWP Telecom'!M22,Duquesne!M22,SEPA_NIST!M22,'Future Client 2'!M22,'Future Client 3'!M22,'Future Client 4'!M22,'Future Client 5'!M22)</f>
        <v>0</v>
      </c>
      <c r="N22" s="113">
        <f>SUM('AEP-EMS'!N22,'TH-MEA'!N22, Avangrid!N22,'BWP ECC'!N22,'Con Edison'!N22,'Arizona Corp'!N22,'NIPSCO-Elc'!N22,SDGE!N22,TVA!N22,'MX-MIM'!N22,'Consumers Energy'!N22,TPC!N22,WB_EVN!N22,'NV Energy'!N22,VN_NLDC!N22,Energisa!N22,'TH-PEA-IMPL'!N22,CPS_ADMS_BV!N22,'Canadian Solar Spain'!N22,'PIP-SEC'!N22,BHE!N22,'BWP Telecom'!N22,Duquesne!N22,SEPA_NIST!N22,'Future Client 2'!N22,'Future Client 3'!N22,'Future Client 4'!N22,'Future Client 5'!N22)</f>
        <v>0</v>
      </c>
      <c r="O22" s="122">
        <f>SUM('AEP-EMS'!O22,'TH-MEA'!O22, Avangrid!O22,'BWP ECC'!O22,'Con Edison'!O22,'Arizona Corp'!O22,'NIPSCO-Elc'!O22,SDGE!O22,TVA!O22,'MX-MIM'!O22,'Consumers Energy'!O22,TPC!O22,WB_EVN!O22,'NV Energy'!O22,VN_NLDC!O22,Energisa!O22,'TH-PEA-IMPL'!O22,CPS_ADMS_BV!O22,'Canadian Solar Spain'!O22,'PIP-SEC'!O22,BHE!O22,'BWP Telecom'!O22,Duquesne!O22,SEPA_NIST!O22,'Future Client 2'!O22,'Future Client 3'!O22,'Future Client 4'!O22,'Future Client 5'!O22)</f>
        <v>0</v>
      </c>
      <c r="P22" s="118">
        <f>SUM('AEP-EMS'!P22,'TH-MEA'!P22, Avangrid!P22,'BWP ECC'!P22,'Con Edison'!P22,'Arizona Corp'!P22,'NIPSCO-Elc'!P22,SDGE!P22,TVA!P22,'MX-MIM'!P22,'Consumers Energy'!P22,TPC!P22,WB_EVN!P22,'NV Energy'!P22,VN_NLDC!P22,Energisa!P22,'TH-PEA-IMPL'!P22,CPS_ADMS_BV!P22,'Canadian Solar Spain'!P22,'PIP-SEC'!P22,BHE!P22,'BWP Telecom'!P22,Duquesne!P22,SEPA_NIST!P22,'Future Client 2'!P22,'Future Client 3'!P22,'Future Client 4'!P22,'Future Client 5'!P22)</f>
        <v>0</v>
      </c>
      <c r="Q22" s="118">
        <f>SUM('AEP-EMS'!Q22,'TH-MEA'!Q22, Avangrid!Q22,'BWP ECC'!Q22,'Con Edison'!Q22,'Arizona Corp'!Q22,'NIPSCO-Elc'!Q22,SDGE!Q22,TVA!Q22,'MX-MIM'!Q22,'Consumers Energy'!Q22,TPC!Q22,WB_EVN!Q22,'NV Energy'!Q22,VN_NLDC!Q22,Energisa!Q22,'TH-PEA-IMPL'!Q22,CPS_ADMS_BV!Q22,'Canadian Solar Spain'!Q22,'PIP-SEC'!Q22,BHE!Q22,'BWP Telecom'!Q22,Duquesne!Q22,SEPA_NIST!Q22,'Future Client 2'!Q22,'Future Client 3'!Q22,'Future Client 4'!Q22,'Future Client 5'!Q22)</f>
        <v>0</v>
      </c>
      <c r="R22" s="118">
        <f>SUM('AEP-EMS'!R22,'TH-MEA'!R22, Avangrid!R22,'BWP ECC'!R22,'Con Edison'!R22,'Arizona Corp'!R22,'NIPSCO-Elc'!R22,SDGE!R22,TVA!R22,'MX-MIM'!R22,'Consumers Energy'!R22,TPC!R22,WB_EVN!R22,'NV Energy'!R22,VN_NLDC!R22,Energisa!R22,'TH-PEA-IMPL'!R22,CPS_ADMS_BV!R22,'Canadian Solar Spain'!R22,'PIP-SEC'!R22,BHE!R22,'BWP Telecom'!R22,Duquesne!R22,SEPA_NIST!R22,'Future Client 2'!R22,'Future Client 3'!R22,'Future Client 4'!R22,'Future Client 5'!R22)</f>
        <v>0</v>
      </c>
      <c r="S22" s="118">
        <f>SUM('AEP-EMS'!S22,'TH-MEA'!S22, Avangrid!S22,'BWP ECC'!S22,'Con Edison'!S22,'Arizona Corp'!S22,'NIPSCO-Elc'!S22,SDGE!S22,TVA!S22,'MX-MIM'!S22,'Consumers Energy'!S22,TPC!S22,WB_EVN!S22,'NV Energy'!S22,VN_NLDC!S22,Energisa!S22,'TH-PEA-IMPL'!S22,CPS_ADMS_BV!S22,'Canadian Solar Spain'!S22,'PIP-SEC'!S22,BHE!S22,'BWP Telecom'!S22,Duquesne!S22,SEPA_NIST!S22,'Future Client 2'!S22,'Future Client 3'!S22,'Future Client 4'!S22,'Future Client 5'!S22)</f>
        <v>0</v>
      </c>
      <c r="T22" s="145">
        <f>SUM('AEP-EMS'!T22,'TH-MEA'!T22, Avangrid!T22,'BWP ECC'!T22,'Con Edison'!T22,'Arizona Corp'!T22,'NIPSCO-Elc'!T22,SDGE!T22,TVA!T22,'MX-MIM'!T22,'Consumers Energy'!T22,TPC!T22,WB_EVN!T22,'NV Energy'!T22,VN_NLDC!T22,Energisa!T22,'TH-PEA-IMPL'!T22,CPS_ADMS_BV!T22,'Canadian Solar Spain'!T22,'PIP-SEC'!T22,BHE!T22,'BWP Telecom'!T22,Duquesne!T22,SEPA_NIST!T22,'Future Client 2'!T22,'Future Client 3'!T22,'Future Client 4'!T22,'Future Client 5'!T22)</f>
        <v>0</v>
      </c>
      <c r="U22" s="145">
        <f>SUM('AEP-EMS'!U22,'TH-MEA'!U22, Avangrid!U22,'BWP ECC'!U22,'Con Edison'!U22,'Arizona Corp'!U22,'NIPSCO-Elc'!U22,SDGE!U22,TVA!U22,'MX-MIM'!U22,'Consumers Energy'!U22,TPC!U22,WB_EVN!U22,'NV Energy'!U22,VN_NLDC!U22,Energisa!U22,'TH-PEA-IMPL'!U22,CPS_ADMS_BV!U22,'Canadian Solar Spain'!U22,'PIP-SEC'!U22,BHE!U22,'BWP Telecom'!U22,Duquesne!U22,SEPA_NIST!U22,'Future Client 2'!U22,'Future Client 3'!U22,'Future Client 4'!U22,'Future Client 5'!U22)</f>
        <v>0</v>
      </c>
      <c r="V22" s="145">
        <f>SUM('AEP-EMS'!V22,'TH-MEA'!V22, Avangrid!V22,'BWP ECC'!V22,'Con Edison'!V22,'Arizona Corp'!V22,'NIPSCO-Elc'!V22,SDGE!V22,TVA!V22,'MX-MIM'!V22,'Consumers Energy'!V22,TPC!V22,WB_EVN!V22,'NV Energy'!V22,VN_NLDC!V22,Energisa!V22,'TH-PEA-IMPL'!V22,CPS_ADMS_BV!V22,'Canadian Solar Spain'!V22,'PIP-SEC'!V22,BHE!V22,'BWP Telecom'!V22,Duquesne!V22,SEPA_NIST!V22,'Future Client 2'!V22,'Future Client 3'!V22,'Future Client 4'!V22,'Future Client 5'!V22)</f>
        <v>0</v>
      </c>
      <c r="W22" s="145">
        <f>SUM('AEP-EMS'!W22,'TH-MEA'!W22, Avangrid!W22,'BWP ECC'!W22,'Con Edison'!W22,'Arizona Corp'!W22,'NIPSCO-Elc'!W22,SDGE!W22,TVA!W22,'MX-MIM'!W22,'Consumers Energy'!W22,TPC!W22,WB_EVN!W22,'NV Energy'!W22,VN_NLDC!W22,Energisa!W22,'TH-PEA-IMPL'!W22,CPS_ADMS_BV!W22,'Canadian Solar Spain'!W22,'PIP-SEC'!W22,BHE!W22,'BWP Telecom'!W22,Duquesne!W22,SEPA_NIST!W22,'Future Client 2'!W22,'Future Client 3'!W22,'Future Client 4'!W22,'Future Client 5'!W22)</f>
        <v>0</v>
      </c>
      <c r="X22" s="145">
        <f>SUM('AEP-EMS'!X22,'TH-MEA'!X22, Avangrid!X22,'BWP ECC'!X22,'Con Edison'!X22,'Arizona Corp'!X22,'NIPSCO-Elc'!X22,SDGE!X22,TVA!X22,'MX-MIM'!X22,'Consumers Energy'!X22,TPC!X22,WB_EVN!X22,'NV Energy'!X22,VN_NLDC!X22,Energisa!X22,'TH-PEA-IMPL'!X22,CPS_ADMS_BV!X22,'Canadian Solar Spain'!X22,'PIP-SEC'!X22,BHE!X22,'BWP Telecom'!X22,Duquesne!X22,SEPA_NIST!X22,'Future Client 2'!X22,'Future Client 3'!X22,'Future Client 4'!X22,'Future Client 5'!X22)</f>
        <v>0</v>
      </c>
      <c r="Y22" s="145">
        <f>SUM('AEP-EMS'!Y22,'TH-MEA'!Y22, Avangrid!Y22,'BWP ECC'!Y22,'Con Edison'!Y22,'Arizona Corp'!Y22,'NIPSCO-Elc'!Y22,SDGE!Y22,TVA!Y22,'MX-MIM'!Y22,'Consumers Energy'!Y22,TPC!Y22,WB_EVN!Y22,'NV Energy'!Y22,VN_NLDC!Y22,Energisa!Y22,'TH-PEA-IMPL'!Y22,CPS_ADMS_BV!Y22,'Canadian Solar Spain'!Y22,'PIP-SEC'!Y22,BHE!Y22,'BWP Telecom'!Y22,Duquesne!Y22,SEPA_NIST!Y22,'Future Client 2'!Y22,'Future Client 3'!Y22,'Future Client 4'!Y22,'Future Client 5'!Y22)</f>
        <v>0</v>
      </c>
      <c r="Z22" s="111">
        <f>SUM('AEP-EMS'!Z22,'TH-MEA'!Z22, Avangrid!Z22,'BWP ECC'!Z22,'Con Edison'!Z22,'Arizona Corp'!Z22,'NIPSCO-Elc'!Z22,SDGE!Z22,TVA!Z22,'MX-MIM'!Z22,'Consumers Energy'!Z22,TPC!Z22,WB_EVN!Z22,'NV Energy'!Z22,VN_NLDC!Z22,Energisa!Z22,'TH-PEA-IMPL'!Z22,CPS_ADMS_BV!Z22,'Canadian Solar Spain'!Z22,'PIP-SEC'!Z22,BHE!Z22,'BWP Telecom'!Z22,Duquesne!Z22,SEPA_NIST!Z22,'Future Client 2'!Z22,'Future Client 3'!Z22,'Future Client 4'!Z22,'Future Client 5'!Z22)</f>
        <v>0</v>
      </c>
    </row>
    <row r="23" spans="2:28">
      <c r="B23" s="157"/>
      <c r="C23" s="119">
        <f>SUM('AEP-EMS'!C23,'TH-MEA'!C23, Avangrid!C23,'BWP ECC'!C23,'Con Edison'!C23,'Arizona Corp'!C23,'NIPSCO-Elc'!C23,SDGE!C23,TVA!C23,'MX-MIM'!C23,'Consumers Energy'!C23,TPC!C23,WB_EVN!C23,'NV Energy'!C23,VN_NLDC!C23,Energisa!C23,'TH-PEA-IMPL'!C23,CPS_ADMS_BV!C23,'Canadian Solar Spain'!C23,'PIP-SEC'!C23,BHE!C23,'BWP Telecom'!C23,Duquesne!C23,SEPA_NIST!C23,'Future Client 2'!C23,'Future Client 3'!C23,'Future Client 4'!C23,'Future Client 5'!C23)</f>
        <v>0</v>
      </c>
      <c r="D23" s="112">
        <f>SUM('AEP-EMS'!D23,'TH-MEA'!D23, Avangrid!D23,'BWP ECC'!D23,'Con Edison'!D23,'Arizona Corp'!D23,'NIPSCO-Elc'!D23,SDGE!D23,TVA!D23,'MX-MIM'!D23,'Consumers Energy'!D23,TPC!D23,WB_EVN!D23,'NV Energy'!D23,VN_NLDC!D23,Energisa!D23,'TH-PEA-IMPL'!D23,CPS_ADMS_BV!D23,'Canadian Solar Spain'!D23,'PIP-SEC'!D23,BHE!D23,'BWP Telecom'!D23,Duquesne!D23,SEPA_NIST!D23,'Future Client 2'!D23,'Future Client 3'!D23,'Future Client 4'!D23,'Future Client 5'!D23)</f>
        <v>0</v>
      </c>
      <c r="E23" s="112">
        <f>SUM('AEP-EMS'!E23,'TH-MEA'!E23, Avangrid!E23,'BWP ECC'!E23,'Con Edison'!E23,'Arizona Corp'!E23,'NIPSCO-Elc'!E23,SDGE!E23,TVA!E23,'MX-MIM'!E23,'Consumers Energy'!E23,TPC!E23,WB_EVN!E23,'NV Energy'!E23,VN_NLDC!E23,Energisa!E23,'TH-PEA-IMPL'!E23,CPS_ADMS_BV!E23,'Canadian Solar Spain'!E23,'PIP-SEC'!E23,BHE!E23,'BWP Telecom'!E23,Duquesne!E23,SEPA_NIST!E23,'Future Client 2'!E23,'Future Client 3'!E23,'Future Client 4'!E23,'Future Client 5'!E23)</f>
        <v>0</v>
      </c>
      <c r="F23" s="112">
        <f>SUM('AEP-EMS'!F23,'TH-MEA'!F23, Avangrid!F23,'BWP ECC'!F23,'Con Edison'!F23,'Arizona Corp'!F23,'NIPSCO-Elc'!F23,SDGE!F23,TVA!F23,'MX-MIM'!F23,'Consumers Energy'!F23,TPC!F23,WB_EVN!F23,'NV Energy'!F23,VN_NLDC!F23,Energisa!F23,'TH-PEA-IMPL'!F23,CPS_ADMS_BV!F23,'Canadian Solar Spain'!F23,'PIP-SEC'!F23,BHE!F23,'BWP Telecom'!F23,Duquesne!F23,SEPA_NIST!F23,'Future Client 2'!F23,'Future Client 3'!F23,'Future Client 4'!F23,'Future Client 5'!F23)</f>
        <v>0</v>
      </c>
      <c r="G23" s="112">
        <f>SUM('AEP-EMS'!G23,'TH-MEA'!G23, Avangrid!G23,'BWP ECC'!G23,'Con Edison'!G23,'Arizona Corp'!G23,'NIPSCO-Elc'!G23,SDGE!G23,TVA!G23,'MX-MIM'!G23,'Consumers Energy'!G23,TPC!G23,WB_EVN!G23,'NV Energy'!G23,VN_NLDC!G23,Energisa!G23,'TH-PEA-IMPL'!G23,CPS_ADMS_BV!G23,'Canadian Solar Spain'!G23,'PIP-SEC'!G23,BHE!G23,'BWP Telecom'!G23,Duquesne!G23,SEPA_NIST!G23,'Future Client 2'!G23,'Future Client 3'!G23,'Future Client 4'!G23,'Future Client 5'!G23)</f>
        <v>0</v>
      </c>
      <c r="H23" s="112">
        <f>SUM('AEP-EMS'!H23,'TH-MEA'!H23, Avangrid!H23,'BWP ECC'!H23,'Con Edison'!H23,'Arizona Corp'!H23,'NIPSCO-Elc'!H23,SDGE!H23,TVA!H23,'MX-MIM'!H23,'Consumers Energy'!H23,TPC!H23,WB_EVN!H23,'NV Energy'!H23,VN_NLDC!H23,Energisa!H23,'TH-PEA-IMPL'!H23,CPS_ADMS_BV!H23,'Canadian Solar Spain'!H23,'PIP-SEC'!H23,BHE!H23,'BWP Telecom'!H23,Duquesne!H23,SEPA_NIST!H23,'Future Client 2'!H23,'Future Client 3'!H23,'Future Client 4'!H23,'Future Client 5'!H23)</f>
        <v>0</v>
      </c>
      <c r="I23" s="112">
        <f>SUM('AEP-EMS'!I23,'TH-MEA'!I23, Avangrid!I23,'BWP ECC'!I23,'Con Edison'!I23,'Arizona Corp'!I23,'NIPSCO-Elc'!I23,SDGE!I23,TVA!I23,'MX-MIM'!I23,'Consumers Energy'!I23,TPC!I23,WB_EVN!I23,'NV Energy'!I23,VN_NLDC!I23,Energisa!I23,'TH-PEA-IMPL'!I23,CPS_ADMS_BV!I23,'Canadian Solar Spain'!I23,'PIP-SEC'!I23,BHE!I23,'BWP Telecom'!I23,Duquesne!I23,SEPA_NIST!I23,'Future Client 2'!I23,'Future Client 3'!I23,'Future Client 4'!I23,'Future Client 5'!I23)</f>
        <v>0</v>
      </c>
      <c r="J23" s="112">
        <f>SUM('AEP-EMS'!J23,'TH-MEA'!J23, Avangrid!J23,'BWP ECC'!J23,'Con Edison'!J23,'Arizona Corp'!J23,'NIPSCO-Elc'!J23,SDGE!J23,TVA!J23,'MX-MIM'!J23,'Consumers Energy'!J23,TPC!J23,WB_EVN!J23,'NV Energy'!J23,VN_NLDC!J23,Energisa!J23,'TH-PEA-IMPL'!J23,CPS_ADMS_BV!J23,'Canadian Solar Spain'!J23,'PIP-SEC'!J23,BHE!J23,'BWP Telecom'!J23,Duquesne!J23,SEPA_NIST!J23,'Future Client 2'!J23,'Future Client 3'!J23,'Future Client 4'!J23,'Future Client 5'!J23)</f>
        <v>0</v>
      </c>
      <c r="K23" s="112">
        <f>SUM('AEP-EMS'!K23,'TH-MEA'!K23, Avangrid!K23,'BWP ECC'!K23,'Con Edison'!K23,'Arizona Corp'!K23,'NIPSCO-Elc'!K23,SDGE!K23,TVA!K23,'MX-MIM'!K23,'Consumers Energy'!K23,TPC!K23,WB_EVN!K23,'NV Energy'!K23,VN_NLDC!K23,Energisa!K23,'TH-PEA-IMPL'!K23,CPS_ADMS_BV!K23,'Canadian Solar Spain'!K23,'PIP-SEC'!K23,BHE!K23,'BWP Telecom'!K23,Duquesne!K23,SEPA_NIST!K23,'Future Client 2'!K23,'Future Client 3'!K23,'Future Client 4'!K23,'Future Client 5'!K23)</f>
        <v>0</v>
      </c>
      <c r="L23" s="112">
        <f>SUM('AEP-EMS'!L23,'TH-MEA'!L23, Avangrid!L23,'BWP ECC'!L23,'Con Edison'!L23,'Arizona Corp'!L23,'NIPSCO-Elc'!L23,SDGE!L23,TVA!L23,'MX-MIM'!L23,'Consumers Energy'!L23,TPC!L23,WB_EVN!L23,'NV Energy'!L23,VN_NLDC!L23,Energisa!L23,'TH-PEA-IMPL'!L23,CPS_ADMS_BV!L23,'Canadian Solar Spain'!L23,'PIP-SEC'!L23,BHE!L23,'BWP Telecom'!L23,Duquesne!L23,SEPA_NIST!L23,'Future Client 2'!L23,'Future Client 3'!L23,'Future Client 4'!L23,'Future Client 5'!L23)</f>
        <v>0</v>
      </c>
      <c r="M23" s="112">
        <f>SUM('AEP-EMS'!M23,'TH-MEA'!M23, Avangrid!M23,'BWP ECC'!M23,'Con Edison'!M23,'Arizona Corp'!M23,'NIPSCO-Elc'!M23,SDGE!M23,TVA!M23,'MX-MIM'!M23,'Consumers Energy'!M23,TPC!M23,WB_EVN!M23,'NV Energy'!M23,VN_NLDC!M23,Energisa!M23,'TH-PEA-IMPL'!M23,CPS_ADMS_BV!M23,'Canadian Solar Spain'!M23,'PIP-SEC'!M23,BHE!M23,'BWP Telecom'!M23,Duquesne!M23,SEPA_NIST!M23,'Future Client 2'!M23,'Future Client 3'!M23,'Future Client 4'!M23,'Future Client 5'!M23)</f>
        <v>0</v>
      </c>
      <c r="N23" s="113">
        <f>SUM('AEP-EMS'!N23,'TH-MEA'!N23, Avangrid!N23,'BWP ECC'!N23,'Con Edison'!N23,'Arizona Corp'!N23,'NIPSCO-Elc'!N23,SDGE!N23,TVA!N23,'MX-MIM'!N23,'Consumers Energy'!N23,TPC!N23,WB_EVN!N23,'NV Energy'!N23,VN_NLDC!N23,Energisa!N23,'TH-PEA-IMPL'!N23,CPS_ADMS_BV!N23,'Canadian Solar Spain'!N23,'PIP-SEC'!N23,BHE!N23,'BWP Telecom'!N23,Duquesne!N23,SEPA_NIST!N23,'Future Client 2'!N23,'Future Client 3'!N23,'Future Client 4'!N23,'Future Client 5'!N23)</f>
        <v>0</v>
      </c>
      <c r="O23" s="122">
        <f>SUM('AEP-EMS'!O23,'TH-MEA'!O23, Avangrid!O23,'BWP ECC'!O23,'Con Edison'!O23,'Arizona Corp'!O23,'NIPSCO-Elc'!O23,SDGE!O23,TVA!O23,'MX-MIM'!O23,'Consumers Energy'!O23,TPC!O23,WB_EVN!O23,'NV Energy'!O23,VN_NLDC!O23,Energisa!O23,'TH-PEA-IMPL'!O23,CPS_ADMS_BV!O23,'Canadian Solar Spain'!O23,'PIP-SEC'!O23,BHE!O23,'BWP Telecom'!O23,Duquesne!O23,SEPA_NIST!O23,'Future Client 2'!O23,'Future Client 3'!O23,'Future Client 4'!O23,'Future Client 5'!O23)</f>
        <v>0</v>
      </c>
      <c r="P23" s="118">
        <f>SUM('AEP-EMS'!P23,'TH-MEA'!P23, Avangrid!P23,'BWP ECC'!P23,'Con Edison'!P23,'Arizona Corp'!P23,'NIPSCO-Elc'!P23,SDGE!P23,TVA!P23,'MX-MIM'!P23,'Consumers Energy'!P23,TPC!P23,WB_EVN!P23,'NV Energy'!P23,VN_NLDC!P23,Energisa!P23,'TH-PEA-IMPL'!P23,CPS_ADMS_BV!P23,'Canadian Solar Spain'!P23,'PIP-SEC'!P23,BHE!P23,'BWP Telecom'!P23,Duquesne!P23,SEPA_NIST!P23,'Future Client 2'!P23,'Future Client 3'!P23,'Future Client 4'!P23,'Future Client 5'!P23)</f>
        <v>0</v>
      </c>
      <c r="Q23" s="118">
        <f>SUM('AEP-EMS'!Q23,'TH-MEA'!Q23, Avangrid!Q23,'BWP ECC'!Q23,'Con Edison'!Q23,'Arizona Corp'!Q23,'NIPSCO-Elc'!Q23,SDGE!Q23,TVA!Q23,'MX-MIM'!Q23,'Consumers Energy'!Q23,TPC!Q23,WB_EVN!Q23,'NV Energy'!Q23,VN_NLDC!Q23,Energisa!Q23,'TH-PEA-IMPL'!Q23,CPS_ADMS_BV!Q23,'Canadian Solar Spain'!Q23,'PIP-SEC'!Q23,BHE!Q23,'BWP Telecom'!Q23,Duquesne!Q23,SEPA_NIST!Q23,'Future Client 2'!Q23,'Future Client 3'!Q23,'Future Client 4'!Q23,'Future Client 5'!Q23)</f>
        <v>0</v>
      </c>
      <c r="R23" s="118">
        <f>SUM('AEP-EMS'!R23,'TH-MEA'!R23, Avangrid!R23,'BWP ECC'!R23,'Con Edison'!R23,'Arizona Corp'!R23,'NIPSCO-Elc'!R23,SDGE!R23,TVA!R23,'MX-MIM'!R23,'Consumers Energy'!R23,TPC!R23,WB_EVN!R23,'NV Energy'!R23,VN_NLDC!R23,Energisa!R23,'TH-PEA-IMPL'!R23,CPS_ADMS_BV!R23,'Canadian Solar Spain'!R23,'PIP-SEC'!R23,BHE!R23,'BWP Telecom'!R23,Duquesne!R23,SEPA_NIST!R23,'Future Client 2'!R23,'Future Client 3'!R23,'Future Client 4'!R23,'Future Client 5'!R23)</f>
        <v>0</v>
      </c>
      <c r="S23" s="118">
        <f>SUM('AEP-EMS'!S23,'TH-MEA'!S23, Avangrid!S23,'BWP ECC'!S23,'Con Edison'!S23,'Arizona Corp'!S23,'NIPSCO-Elc'!S23,SDGE!S23,TVA!S23,'MX-MIM'!S23,'Consumers Energy'!S23,TPC!S23,WB_EVN!S23,'NV Energy'!S23,VN_NLDC!S23,Energisa!S23,'TH-PEA-IMPL'!S23,CPS_ADMS_BV!S23,'Canadian Solar Spain'!S23,'PIP-SEC'!S23,BHE!S23,'BWP Telecom'!S23,Duquesne!S23,SEPA_NIST!S23,'Future Client 2'!S23,'Future Client 3'!S23,'Future Client 4'!S23,'Future Client 5'!S23)</f>
        <v>0</v>
      </c>
      <c r="T23" s="145">
        <f>SUM('AEP-EMS'!T23,'TH-MEA'!T23, Avangrid!T23,'BWP ECC'!T23,'Con Edison'!T23,'Arizona Corp'!T23,'NIPSCO-Elc'!T23,SDGE!T23,TVA!T23,'MX-MIM'!T23,'Consumers Energy'!T23,TPC!T23,WB_EVN!T23,'NV Energy'!T23,VN_NLDC!T23,Energisa!T23,'TH-PEA-IMPL'!T23,CPS_ADMS_BV!T23,'Canadian Solar Spain'!T23,'PIP-SEC'!T23,BHE!T23,'BWP Telecom'!T23,Duquesne!T23,SEPA_NIST!T23,'Future Client 2'!T23,'Future Client 3'!T23,'Future Client 4'!T23,'Future Client 5'!T23)</f>
        <v>0</v>
      </c>
      <c r="U23" s="145">
        <f>SUM('AEP-EMS'!U23,'TH-MEA'!U23, Avangrid!U23,'BWP ECC'!U23,'Con Edison'!U23,'Arizona Corp'!U23,'NIPSCO-Elc'!U23,SDGE!U23,TVA!U23,'MX-MIM'!U23,'Consumers Energy'!U23,TPC!U23,WB_EVN!U23,'NV Energy'!U23,VN_NLDC!U23,Energisa!U23,'TH-PEA-IMPL'!U23,CPS_ADMS_BV!U23,'Canadian Solar Spain'!U23,'PIP-SEC'!U23,BHE!U23,'BWP Telecom'!U23,Duquesne!U23,SEPA_NIST!U23,'Future Client 2'!U23,'Future Client 3'!U23,'Future Client 4'!U23,'Future Client 5'!U23)</f>
        <v>0</v>
      </c>
      <c r="V23" s="145">
        <f>SUM('AEP-EMS'!V23,'TH-MEA'!V23, Avangrid!V23,'BWP ECC'!V23,'Con Edison'!V23,'Arizona Corp'!V23,'NIPSCO-Elc'!V23,SDGE!V23,TVA!V23,'MX-MIM'!V23,'Consumers Energy'!V23,TPC!V23,WB_EVN!V23,'NV Energy'!V23,VN_NLDC!V23,Energisa!V23,'TH-PEA-IMPL'!V23,CPS_ADMS_BV!V23,'Canadian Solar Spain'!V23,'PIP-SEC'!V23,BHE!V23,'BWP Telecom'!V23,Duquesne!V23,SEPA_NIST!V23,'Future Client 2'!V23,'Future Client 3'!V23,'Future Client 4'!V23,'Future Client 5'!V23)</f>
        <v>0</v>
      </c>
      <c r="W23" s="145">
        <f>SUM('AEP-EMS'!W23,'TH-MEA'!W23, Avangrid!W23,'BWP ECC'!W23,'Con Edison'!W23,'Arizona Corp'!W23,'NIPSCO-Elc'!W23,SDGE!W23,TVA!W23,'MX-MIM'!W23,'Consumers Energy'!W23,TPC!W23,WB_EVN!W23,'NV Energy'!W23,VN_NLDC!W23,Energisa!W23,'TH-PEA-IMPL'!W23,CPS_ADMS_BV!W23,'Canadian Solar Spain'!W23,'PIP-SEC'!W23,BHE!W23,'BWP Telecom'!W23,Duquesne!W23,SEPA_NIST!W23,'Future Client 2'!W23,'Future Client 3'!W23,'Future Client 4'!W23,'Future Client 5'!W23)</f>
        <v>0</v>
      </c>
      <c r="X23" s="145">
        <f>SUM('AEP-EMS'!X23,'TH-MEA'!X23, Avangrid!X23,'BWP ECC'!X23,'Con Edison'!X23,'Arizona Corp'!X23,'NIPSCO-Elc'!X23,SDGE!X23,TVA!X23,'MX-MIM'!X23,'Consumers Energy'!X23,TPC!X23,WB_EVN!X23,'NV Energy'!X23,VN_NLDC!X23,Energisa!X23,'TH-PEA-IMPL'!X23,CPS_ADMS_BV!X23,'Canadian Solar Spain'!X23,'PIP-SEC'!X23,BHE!X23,'BWP Telecom'!X23,Duquesne!X23,SEPA_NIST!X23,'Future Client 2'!X23,'Future Client 3'!X23,'Future Client 4'!X23,'Future Client 5'!X23)</f>
        <v>0</v>
      </c>
      <c r="Y23" s="145">
        <f>SUM('AEP-EMS'!Y23,'TH-MEA'!Y23, Avangrid!Y23,'BWP ECC'!Y23,'Con Edison'!Y23,'Arizona Corp'!Y23,'NIPSCO-Elc'!Y23,SDGE!Y23,TVA!Y23,'MX-MIM'!Y23,'Consumers Energy'!Y23,TPC!Y23,WB_EVN!Y23,'NV Energy'!Y23,VN_NLDC!Y23,Energisa!Y23,'TH-PEA-IMPL'!Y23,CPS_ADMS_BV!Y23,'Canadian Solar Spain'!Y23,'PIP-SEC'!Y23,BHE!Y23,'BWP Telecom'!Y23,Duquesne!Y23,SEPA_NIST!Y23,'Future Client 2'!Y23,'Future Client 3'!Y23,'Future Client 4'!Y23,'Future Client 5'!Y23)</f>
        <v>0</v>
      </c>
      <c r="Z23" s="111">
        <f>SUM('AEP-EMS'!Z23,'TH-MEA'!Z23, Avangrid!Z23,'BWP ECC'!Z23,'Con Edison'!Z23,'Arizona Corp'!Z23,'NIPSCO-Elc'!Z23,SDGE!Z23,TVA!Z23,'MX-MIM'!Z23,'Consumers Energy'!Z23,TPC!Z23,WB_EVN!Z23,'NV Energy'!Z23,VN_NLDC!Z23,Energisa!Z23,'TH-PEA-IMPL'!Z23,CPS_ADMS_BV!Z23,'Canadian Solar Spain'!Z23,'PIP-SEC'!Z23,BHE!Z23,'BWP Telecom'!Z23,Duquesne!Z23,SEPA_NIST!Z23,'Future Client 2'!Z23,'Future Client 3'!Z23,'Future Client 4'!Z23,'Future Client 5'!Z23)</f>
        <v>0</v>
      </c>
    </row>
    <row r="24" spans="2:28">
      <c r="B24" s="157"/>
      <c r="C24" s="119">
        <f>SUM('AEP-EMS'!C24,'TH-MEA'!C24, Avangrid!C24,'BWP ECC'!C24,'Con Edison'!C24,'Arizona Corp'!C24,'NIPSCO-Elc'!C24,SDGE!C24,TVA!C24,'MX-MIM'!C24,'Consumers Energy'!C24,TPC!C24,WB_EVN!C24,'NV Energy'!C24,VN_NLDC!C24,Energisa!C24,'TH-PEA-IMPL'!C24,CPS_ADMS_BV!C24,'Canadian Solar Spain'!C24,'PIP-SEC'!C24,BHE!C24,'BWP Telecom'!C24,Duquesne!C24,SEPA_NIST!C24,'Future Client 2'!C24,'Future Client 3'!C24,'Future Client 4'!C24,'Future Client 5'!C24)</f>
        <v>0</v>
      </c>
      <c r="D24" s="112">
        <f>SUM('AEP-EMS'!D24,'TH-MEA'!D24, Avangrid!D24,'BWP ECC'!D24,'Con Edison'!D24,'Arizona Corp'!D24,'NIPSCO-Elc'!D24,SDGE!D24,TVA!D24,'MX-MIM'!D24,'Consumers Energy'!D24,TPC!D24,WB_EVN!D24,'NV Energy'!D24,VN_NLDC!D24,Energisa!D24,'TH-PEA-IMPL'!D24,CPS_ADMS_BV!D24,'Canadian Solar Spain'!D24,'PIP-SEC'!D24,BHE!D24,'BWP Telecom'!D24,Duquesne!D24,SEPA_NIST!D24,'Future Client 2'!D24,'Future Client 3'!D24,'Future Client 4'!D24,'Future Client 5'!D24)</f>
        <v>0</v>
      </c>
      <c r="E24" s="112">
        <f>SUM('AEP-EMS'!E24,'TH-MEA'!E24, Avangrid!E24,'BWP ECC'!E24,'Con Edison'!E24,'Arizona Corp'!E24,'NIPSCO-Elc'!E24,SDGE!E24,TVA!E24,'MX-MIM'!E24,'Consumers Energy'!E24,TPC!E24,WB_EVN!E24,'NV Energy'!E24,VN_NLDC!E24,Energisa!E24,'TH-PEA-IMPL'!E24,CPS_ADMS_BV!E24,'Canadian Solar Spain'!E24,'PIP-SEC'!E24,BHE!E24,'BWP Telecom'!E24,Duquesne!E24,SEPA_NIST!E24,'Future Client 2'!E24,'Future Client 3'!E24,'Future Client 4'!E24,'Future Client 5'!E24)</f>
        <v>0</v>
      </c>
      <c r="F24" s="112">
        <f>SUM('AEP-EMS'!F24,'TH-MEA'!F24, Avangrid!F24,'BWP ECC'!F24,'Con Edison'!F24,'Arizona Corp'!F24,'NIPSCO-Elc'!F24,SDGE!F24,TVA!F24,'MX-MIM'!F24,'Consumers Energy'!F24,TPC!F24,WB_EVN!F24,'NV Energy'!F24,VN_NLDC!F24,Energisa!F24,'TH-PEA-IMPL'!F24,CPS_ADMS_BV!F24,'Canadian Solar Spain'!F24,'PIP-SEC'!F24,BHE!F24,'BWP Telecom'!F24,Duquesne!F24,SEPA_NIST!F24,'Future Client 2'!F24,'Future Client 3'!F24,'Future Client 4'!F24,'Future Client 5'!F24)</f>
        <v>0</v>
      </c>
      <c r="G24" s="112">
        <f>SUM('AEP-EMS'!G24,'TH-MEA'!G24, Avangrid!G24,'BWP ECC'!G24,'Con Edison'!G24,'Arizona Corp'!G24,'NIPSCO-Elc'!G24,SDGE!G24,TVA!G24,'MX-MIM'!G24,'Consumers Energy'!G24,TPC!G24,WB_EVN!G24,'NV Energy'!G24,VN_NLDC!G24,Energisa!G24,'TH-PEA-IMPL'!G24,CPS_ADMS_BV!G24,'Canadian Solar Spain'!G24,'PIP-SEC'!G24,BHE!G24,'BWP Telecom'!G24,Duquesne!G24,SEPA_NIST!G24,'Future Client 2'!G24,'Future Client 3'!G24,'Future Client 4'!G24,'Future Client 5'!G24)</f>
        <v>0</v>
      </c>
      <c r="H24" s="112">
        <f>SUM('AEP-EMS'!H24,'TH-MEA'!H24, Avangrid!H24,'BWP ECC'!H24,'Con Edison'!H24,'Arizona Corp'!H24,'NIPSCO-Elc'!H24,SDGE!H24,TVA!H24,'MX-MIM'!H24,'Consumers Energy'!H24,TPC!H24,WB_EVN!H24,'NV Energy'!H24,VN_NLDC!H24,Energisa!H24,'TH-PEA-IMPL'!H24,CPS_ADMS_BV!H24,'Canadian Solar Spain'!H24,'PIP-SEC'!H24,BHE!H24,'BWP Telecom'!H24,Duquesne!H24,SEPA_NIST!H24,'Future Client 2'!H24,'Future Client 3'!H24,'Future Client 4'!H24,'Future Client 5'!H24)</f>
        <v>0</v>
      </c>
      <c r="I24" s="112">
        <f>SUM('AEP-EMS'!I24,'TH-MEA'!I24, Avangrid!I24,'BWP ECC'!I24,'Con Edison'!I24,'Arizona Corp'!I24,'NIPSCO-Elc'!I24,SDGE!I24,TVA!I24,'MX-MIM'!I24,'Consumers Energy'!I24,TPC!I24,WB_EVN!I24,'NV Energy'!I24,VN_NLDC!I24,Energisa!I24,'TH-PEA-IMPL'!I24,CPS_ADMS_BV!I24,'Canadian Solar Spain'!I24,'PIP-SEC'!I24,BHE!I24,'BWP Telecom'!I24,Duquesne!I24,SEPA_NIST!I24,'Future Client 2'!I24,'Future Client 3'!I24,'Future Client 4'!I24,'Future Client 5'!I24)</f>
        <v>0</v>
      </c>
      <c r="J24" s="112">
        <f>SUM('AEP-EMS'!J24,'TH-MEA'!J24, Avangrid!J24,'BWP ECC'!J24,'Con Edison'!J24,'Arizona Corp'!J24,'NIPSCO-Elc'!J24,SDGE!J24,TVA!J24,'MX-MIM'!J24,'Consumers Energy'!J24,TPC!J24,WB_EVN!J24,'NV Energy'!J24,VN_NLDC!J24,Energisa!J24,'TH-PEA-IMPL'!J24,CPS_ADMS_BV!J24,'Canadian Solar Spain'!J24,'PIP-SEC'!J24,BHE!J24,'BWP Telecom'!J24,Duquesne!J24,SEPA_NIST!J24,'Future Client 2'!J24,'Future Client 3'!J24,'Future Client 4'!J24,'Future Client 5'!J24)</f>
        <v>0</v>
      </c>
      <c r="K24" s="112">
        <f>SUM('AEP-EMS'!K24,'TH-MEA'!K24, Avangrid!K24,'BWP ECC'!K24,'Con Edison'!K24,'Arizona Corp'!K24,'NIPSCO-Elc'!K24,SDGE!K24,TVA!K24,'MX-MIM'!K24,'Consumers Energy'!K24,TPC!K24,WB_EVN!K24,'NV Energy'!K24,VN_NLDC!K24,Energisa!K24,'TH-PEA-IMPL'!K24,CPS_ADMS_BV!K24,'Canadian Solar Spain'!K24,'PIP-SEC'!K24,BHE!K24,'BWP Telecom'!K24,Duquesne!K24,SEPA_NIST!K24,'Future Client 2'!K24,'Future Client 3'!K24,'Future Client 4'!K24,'Future Client 5'!K24)</f>
        <v>0</v>
      </c>
      <c r="L24" s="112">
        <f>SUM('AEP-EMS'!L24,'TH-MEA'!L24, Avangrid!L24,'BWP ECC'!L24,'Con Edison'!L24,'Arizona Corp'!L24,'NIPSCO-Elc'!L24,SDGE!L24,TVA!L24,'MX-MIM'!L24,'Consumers Energy'!L24,TPC!L24,WB_EVN!L24,'NV Energy'!L24,VN_NLDC!L24,Energisa!L24,'TH-PEA-IMPL'!L24,CPS_ADMS_BV!L24,'Canadian Solar Spain'!L24,'PIP-SEC'!L24,BHE!L24,'BWP Telecom'!L24,Duquesne!L24,SEPA_NIST!L24,'Future Client 2'!L24,'Future Client 3'!L24,'Future Client 4'!L24,'Future Client 5'!L24)</f>
        <v>0</v>
      </c>
      <c r="M24" s="112">
        <f>SUM('AEP-EMS'!M24,'TH-MEA'!M24, Avangrid!M24,'BWP ECC'!M24,'Con Edison'!M24,'Arizona Corp'!M24,'NIPSCO-Elc'!M24,SDGE!M24,TVA!M24,'MX-MIM'!M24,'Consumers Energy'!M24,TPC!M24,WB_EVN!M24,'NV Energy'!M24,VN_NLDC!M24,Energisa!M24,'TH-PEA-IMPL'!M24,CPS_ADMS_BV!M24,'Canadian Solar Spain'!M24,'PIP-SEC'!M24,BHE!M24,'BWP Telecom'!M24,Duquesne!M24,SEPA_NIST!M24,'Future Client 2'!M24,'Future Client 3'!M24,'Future Client 4'!M24,'Future Client 5'!M24)</f>
        <v>0</v>
      </c>
      <c r="N24" s="113">
        <f>SUM('AEP-EMS'!N24,'TH-MEA'!N24, Avangrid!N24,'BWP ECC'!N24,'Con Edison'!N24,'Arizona Corp'!N24,'NIPSCO-Elc'!N24,SDGE!N24,TVA!N24,'MX-MIM'!N24,'Consumers Energy'!N24,TPC!N24,WB_EVN!N24,'NV Energy'!N24,VN_NLDC!N24,Energisa!N24,'TH-PEA-IMPL'!N24,CPS_ADMS_BV!N24,'Canadian Solar Spain'!N24,'PIP-SEC'!N24,BHE!N24,'BWP Telecom'!N24,Duquesne!N24,SEPA_NIST!N24,'Future Client 2'!N24,'Future Client 3'!N24,'Future Client 4'!N24,'Future Client 5'!N24)</f>
        <v>0</v>
      </c>
      <c r="O24" s="122">
        <f>SUM('AEP-EMS'!O24,'TH-MEA'!O24, Avangrid!O24,'BWP ECC'!O24,'Con Edison'!O24,'Arizona Corp'!O24,'NIPSCO-Elc'!O24,SDGE!O24,TVA!O24,'MX-MIM'!O24,'Consumers Energy'!O24,TPC!O24,WB_EVN!O24,'NV Energy'!O24,VN_NLDC!O24,Energisa!O24,'TH-PEA-IMPL'!O24,CPS_ADMS_BV!O24,'Canadian Solar Spain'!O24,'PIP-SEC'!O24,BHE!O24,'BWP Telecom'!O24,Duquesne!O24,SEPA_NIST!O24,'Future Client 2'!O24,'Future Client 3'!O24,'Future Client 4'!O24,'Future Client 5'!O24)</f>
        <v>0</v>
      </c>
      <c r="P24" s="118">
        <f>SUM('AEP-EMS'!P24,'TH-MEA'!P24, Avangrid!P24,'BWP ECC'!P24,'Con Edison'!P24,'Arizona Corp'!P24,'NIPSCO-Elc'!P24,SDGE!P24,TVA!P24,'MX-MIM'!P24,'Consumers Energy'!P24,TPC!P24,WB_EVN!P24,'NV Energy'!P24,VN_NLDC!P24,Energisa!P24,'TH-PEA-IMPL'!P24,CPS_ADMS_BV!P24,'Canadian Solar Spain'!P24,'PIP-SEC'!P24,BHE!P24,'BWP Telecom'!P24,Duquesne!P24,SEPA_NIST!P24,'Future Client 2'!P24,'Future Client 3'!P24,'Future Client 4'!P24,'Future Client 5'!P24)</f>
        <v>0</v>
      </c>
      <c r="Q24" s="118">
        <f>SUM('AEP-EMS'!Q24,'TH-MEA'!Q24, Avangrid!Q24,'BWP ECC'!Q24,'Con Edison'!Q24,'Arizona Corp'!Q24,'NIPSCO-Elc'!Q24,SDGE!Q24,TVA!Q24,'MX-MIM'!Q24,'Consumers Energy'!Q24,TPC!Q24,WB_EVN!Q24,'NV Energy'!Q24,VN_NLDC!Q24,Energisa!Q24,'TH-PEA-IMPL'!Q24,CPS_ADMS_BV!Q24,'Canadian Solar Spain'!Q24,'PIP-SEC'!Q24,BHE!Q24,'BWP Telecom'!Q24,Duquesne!Q24,SEPA_NIST!Q24,'Future Client 2'!Q24,'Future Client 3'!Q24,'Future Client 4'!Q24,'Future Client 5'!Q24)</f>
        <v>0</v>
      </c>
      <c r="R24" s="118">
        <f>SUM('AEP-EMS'!R24,'TH-MEA'!R24, Avangrid!R24,'BWP ECC'!R24,'Con Edison'!R24,'Arizona Corp'!R24,'NIPSCO-Elc'!R24,SDGE!R24,TVA!R24,'MX-MIM'!R24,'Consumers Energy'!R24,TPC!R24,WB_EVN!R24,'NV Energy'!R24,VN_NLDC!R24,Energisa!R24,'TH-PEA-IMPL'!R24,CPS_ADMS_BV!R24,'Canadian Solar Spain'!R24,'PIP-SEC'!R24,BHE!R24,'BWP Telecom'!R24,Duquesne!R24,SEPA_NIST!R24,'Future Client 2'!R24,'Future Client 3'!R24,'Future Client 4'!R24,'Future Client 5'!R24)</f>
        <v>0</v>
      </c>
      <c r="S24" s="118">
        <f>SUM('AEP-EMS'!S24,'TH-MEA'!S24, Avangrid!S24,'BWP ECC'!S24,'Con Edison'!S24,'Arizona Corp'!S24,'NIPSCO-Elc'!S24,SDGE!S24,TVA!S24,'MX-MIM'!S24,'Consumers Energy'!S24,TPC!S24,WB_EVN!S24,'NV Energy'!S24,VN_NLDC!S24,Energisa!S24,'TH-PEA-IMPL'!S24,CPS_ADMS_BV!S24,'Canadian Solar Spain'!S24,'PIP-SEC'!S24,BHE!S24,'BWP Telecom'!S24,Duquesne!S24,SEPA_NIST!S24,'Future Client 2'!S24,'Future Client 3'!S24,'Future Client 4'!S24,'Future Client 5'!S24)</f>
        <v>0</v>
      </c>
      <c r="T24" s="145">
        <f>SUM('AEP-EMS'!T24,'TH-MEA'!T24, Avangrid!T24,'BWP ECC'!T24,'Con Edison'!T24,'Arizona Corp'!T24,'NIPSCO-Elc'!T24,SDGE!T24,TVA!T24,'MX-MIM'!T24,'Consumers Energy'!T24,TPC!T24,WB_EVN!T24,'NV Energy'!T24,VN_NLDC!T24,Energisa!T24,'TH-PEA-IMPL'!T24,CPS_ADMS_BV!T24,'Canadian Solar Spain'!T24,'PIP-SEC'!T24,BHE!T24,'BWP Telecom'!T24,Duquesne!T24,SEPA_NIST!T24,'Future Client 2'!T24,'Future Client 3'!T24,'Future Client 4'!T24,'Future Client 5'!T24)</f>
        <v>0</v>
      </c>
      <c r="U24" s="145">
        <f>SUM('AEP-EMS'!U24,'TH-MEA'!U24, Avangrid!U24,'BWP ECC'!U24,'Con Edison'!U24,'Arizona Corp'!U24,'NIPSCO-Elc'!U24,SDGE!U24,TVA!U24,'MX-MIM'!U24,'Consumers Energy'!U24,TPC!U24,WB_EVN!U24,'NV Energy'!U24,VN_NLDC!U24,Energisa!U24,'TH-PEA-IMPL'!U24,CPS_ADMS_BV!U24,'Canadian Solar Spain'!U24,'PIP-SEC'!U24,BHE!U24,'BWP Telecom'!U24,Duquesne!U24,SEPA_NIST!U24,'Future Client 2'!U24,'Future Client 3'!U24,'Future Client 4'!U24,'Future Client 5'!U24)</f>
        <v>0</v>
      </c>
      <c r="V24" s="145">
        <f>SUM('AEP-EMS'!V24,'TH-MEA'!V24, Avangrid!V24,'BWP ECC'!V24,'Con Edison'!V24,'Arizona Corp'!V24,'NIPSCO-Elc'!V24,SDGE!V24,TVA!V24,'MX-MIM'!V24,'Consumers Energy'!V24,TPC!V24,WB_EVN!V24,'NV Energy'!V24,VN_NLDC!V24,Energisa!V24,'TH-PEA-IMPL'!V24,CPS_ADMS_BV!V24,'Canadian Solar Spain'!V24,'PIP-SEC'!V24,BHE!V24,'BWP Telecom'!V24,Duquesne!V24,SEPA_NIST!V24,'Future Client 2'!V24,'Future Client 3'!V24,'Future Client 4'!V24,'Future Client 5'!V24)</f>
        <v>0</v>
      </c>
      <c r="W24" s="145">
        <f>SUM('AEP-EMS'!W24,'TH-MEA'!W24, Avangrid!W24,'BWP ECC'!W24,'Con Edison'!W24,'Arizona Corp'!W24,'NIPSCO-Elc'!W24,SDGE!W24,TVA!W24,'MX-MIM'!W24,'Consumers Energy'!W24,TPC!W24,WB_EVN!W24,'NV Energy'!W24,VN_NLDC!W24,Energisa!W24,'TH-PEA-IMPL'!W24,CPS_ADMS_BV!W24,'Canadian Solar Spain'!W24,'PIP-SEC'!W24,BHE!W24,'BWP Telecom'!W24,Duquesne!W24,SEPA_NIST!W24,'Future Client 2'!W24,'Future Client 3'!W24,'Future Client 4'!W24,'Future Client 5'!W24)</f>
        <v>0</v>
      </c>
      <c r="X24" s="145">
        <f>SUM('AEP-EMS'!X24,'TH-MEA'!X24, Avangrid!X24,'BWP ECC'!X24,'Con Edison'!X24,'Arizona Corp'!X24,'NIPSCO-Elc'!X24,SDGE!X24,TVA!X24,'MX-MIM'!X24,'Consumers Energy'!X24,TPC!X24,WB_EVN!X24,'NV Energy'!X24,VN_NLDC!X24,Energisa!X24,'TH-PEA-IMPL'!X24,CPS_ADMS_BV!X24,'Canadian Solar Spain'!X24,'PIP-SEC'!X24,BHE!X24,'BWP Telecom'!X24,Duquesne!X24,SEPA_NIST!X24,'Future Client 2'!X24,'Future Client 3'!X24,'Future Client 4'!X24,'Future Client 5'!X24)</f>
        <v>0</v>
      </c>
      <c r="Y24" s="145">
        <f>SUM('AEP-EMS'!Y24,'TH-MEA'!Y24, Avangrid!Y24,'BWP ECC'!Y24,'Con Edison'!Y24,'Arizona Corp'!Y24,'NIPSCO-Elc'!Y24,SDGE!Y24,TVA!Y24,'MX-MIM'!Y24,'Consumers Energy'!Y24,TPC!Y24,WB_EVN!Y24,'NV Energy'!Y24,VN_NLDC!Y24,Energisa!Y24,'TH-PEA-IMPL'!Y24,CPS_ADMS_BV!Y24,'Canadian Solar Spain'!Y24,'PIP-SEC'!Y24,BHE!Y24,'BWP Telecom'!Y24,Duquesne!Y24,SEPA_NIST!Y24,'Future Client 2'!Y24,'Future Client 3'!Y24,'Future Client 4'!Y24,'Future Client 5'!Y24)</f>
        <v>0</v>
      </c>
      <c r="Z24" s="111">
        <f>SUM('AEP-EMS'!Z24,'TH-MEA'!Z24, Avangrid!Z24,'BWP ECC'!Z24,'Con Edison'!Z24,'Arizona Corp'!Z24,'NIPSCO-Elc'!Z24,SDGE!Z24,TVA!Z24,'MX-MIM'!Z24,'Consumers Energy'!Z24,TPC!Z24,WB_EVN!Z24,'NV Energy'!Z24,VN_NLDC!Z24,Energisa!Z24,'TH-PEA-IMPL'!Z24,CPS_ADMS_BV!Z24,'Canadian Solar Spain'!Z24,'PIP-SEC'!Z24,BHE!Z24,'BWP Telecom'!Z24,Duquesne!Z24,SEPA_NIST!Z24,'Future Client 2'!Z24,'Future Client 3'!Z24,'Future Client 4'!Z24,'Future Client 5'!Z24)</f>
        <v>0</v>
      </c>
    </row>
    <row r="25" spans="2:28">
      <c r="B25" s="157"/>
      <c r="C25" s="119">
        <f>SUM('AEP-EMS'!C25,'TH-MEA'!C25, Avangrid!C25,'BWP ECC'!C25,'Con Edison'!C25,'Arizona Corp'!C25,'NIPSCO-Elc'!C25,SDGE!C25,TVA!C25,'MX-MIM'!C25,'Consumers Energy'!C25,TPC!C25,WB_EVN!C25,'NV Energy'!C25,VN_NLDC!C25,Energisa!C25,'TH-PEA-IMPL'!C25,CPS_ADMS_BV!C25,'Canadian Solar Spain'!C25,'PIP-SEC'!C25,BHE!C25,'BWP Telecom'!C25,Duquesne!C25,SEPA_NIST!C25,'Future Client 2'!C25,'Future Client 3'!C25,'Future Client 4'!C25,'Future Client 5'!C25)</f>
        <v>0</v>
      </c>
      <c r="D25" s="112">
        <f>SUM('AEP-EMS'!D25,'TH-MEA'!D25, Avangrid!D25,'BWP ECC'!D25,'Con Edison'!D25,'Arizona Corp'!D25,'NIPSCO-Elc'!D25,SDGE!D25,TVA!D25,'MX-MIM'!D25,'Consumers Energy'!D25,TPC!D25,WB_EVN!D25,'NV Energy'!D25,VN_NLDC!D25,Energisa!D25,'TH-PEA-IMPL'!D25,CPS_ADMS_BV!D25,'Canadian Solar Spain'!D25,'PIP-SEC'!D25,BHE!D25,'BWP Telecom'!D25,Duquesne!D25,SEPA_NIST!D25,'Future Client 2'!D25,'Future Client 3'!D25,'Future Client 4'!D25,'Future Client 5'!D25)</f>
        <v>0</v>
      </c>
      <c r="E25" s="112">
        <f>SUM('AEP-EMS'!E25,'TH-MEA'!E25, Avangrid!E25,'BWP ECC'!E25,'Con Edison'!E25,'Arizona Corp'!E25,'NIPSCO-Elc'!E25,SDGE!E25,TVA!E25,'MX-MIM'!E25,'Consumers Energy'!E25,TPC!E25,WB_EVN!E25,'NV Energy'!E25,VN_NLDC!E25,Energisa!E25,'TH-PEA-IMPL'!E25,CPS_ADMS_BV!E25,'Canadian Solar Spain'!E25,'PIP-SEC'!E25,BHE!E25,'BWP Telecom'!E25,Duquesne!E25,SEPA_NIST!E25,'Future Client 2'!E25,'Future Client 3'!E25,'Future Client 4'!E25,'Future Client 5'!E25)</f>
        <v>0</v>
      </c>
      <c r="F25" s="112">
        <f>SUM('AEP-EMS'!F25,'TH-MEA'!F25, Avangrid!F25,'BWP ECC'!F25,'Con Edison'!F25,'Arizona Corp'!F25,'NIPSCO-Elc'!F25,SDGE!F25,TVA!F25,'MX-MIM'!F25,'Consumers Energy'!F25,TPC!F25,WB_EVN!F25,'NV Energy'!F25,VN_NLDC!F25,Energisa!F25,'TH-PEA-IMPL'!F25,CPS_ADMS_BV!F25,'Canadian Solar Spain'!F25,'PIP-SEC'!F25,BHE!F25,'BWP Telecom'!F25,Duquesne!F25,SEPA_NIST!F25,'Future Client 2'!F25,'Future Client 3'!F25,'Future Client 4'!F25,'Future Client 5'!F25)</f>
        <v>0</v>
      </c>
      <c r="G25" s="112">
        <f>SUM('AEP-EMS'!G25,'TH-MEA'!G25, Avangrid!G25,'BWP ECC'!G25,'Con Edison'!G25,'Arizona Corp'!G25,'NIPSCO-Elc'!G25,SDGE!G25,TVA!G25,'MX-MIM'!G25,'Consumers Energy'!G25,TPC!G25,WB_EVN!G25,'NV Energy'!G25,VN_NLDC!G25,Energisa!G25,'TH-PEA-IMPL'!G25,CPS_ADMS_BV!G25,'Canadian Solar Spain'!G25,'PIP-SEC'!G25,BHE!G25,'BWP Telecom'!G25,Duquesne!G25,SEPA_NIST!G25,'Future Client 2'!G25,'Future Client 3'!G25,'Future Client 4'!G25,'Future Client 5'!G25)</f>
        <v>0</v>
      </c>
      <c r="H25" s="112">
        <f>SUM('AEP-EMS'!H25,'TH-MEA'!H25, Avangrid!H25,'BWP ECC'!H25,'Con Edison'!H25,'Arizona Corp'!H25,'NIPSCO-Elc'!H25,SDGE!H25,TVA!H25,'MX-MIM'!H25,'Consumers Energy'!H25,TPC!H25,WB_EVN!H25,'NV Energy'!H25,VN_NLDC!H25,Energisa!H25,'TH-PEA-IMPL'!H25,CPS_ADMS_BV!H25,'Canadian Solar Spain'!H25,'PIP-SEC'!H25,BHE!H25,'BWP Telecom'!H25,Duquesne!H25,SEPA_NIST!H25,'Future Client 2'!H25,'Future Client 3'!H25,'Future Client 4'!H25,'Future Client 5'!H25)</f>
        <v>0</v>
      </c>
      <c r="I25" s="112">
        <f>SUM('AEP-EMS'!I25,'TH-MEA'!I25, Avangrid!I25,'BWP ECC'!I25,'Con Edison'!I25,'Arizona Corp'!I25,'NIPSCO-Elc'!I25,SDGE!I25,TVA!I25,'MX-MIM'!I25,'Consumers Energy'!I25,TPC!I25,WB_EVN!I25,'NV Energy'!I25,VN_NLDC!I25,Energisa!I25,'TH-PEA-IMPL'!I25,CPS_ADMS_BV!I25,'Canadian Solar Spain'!I25,'PIP-SEC'!I25,BHE!I25,'BWP Telecom'!I25,Duquesne!I25,SEPA_NIST!I25,'Future Client 2'!I25,'Future Client 3'!I25,'Future Client 4'!I25,'Future Client 5'!I25)</f>
        <v>0</v>
      </c>
      <c r="J25" s="112">
        <f>SUM('AEP-EMS'!J25,'TH-MEA'!J25, Avangrid!J25,'BWP ECC'!J25,'Con Edison'!J25,'Arizona Corp'!J25,'NIPSCO-Elc'!J25,SDGE!J25,TVA!J25,'MX-MIM'!J25,'Consumers Energy'!J25,TPC!J25,WB_EVN!J25,'NV Energy'!J25,VN_NLDC!J25,Energisa!J25,'TH-PEA-IMPL'!J25,CPS_ADMS_BV!J25,'Canadian Solar Spain'!J25,'PIP-SEC'!J25,BHE!J25,'BWP Telecom'!J25,Duquesne!J25,SEPA_NIST!J25,'Future Client 2'!J25,'Future Client 3'!J25,'Future Client 4'!J25,'Future Client 5'!J25)</f>
        <v>0</v>
      </c>
      <c r="K25" s="112">
        <f>SUM('AEP-EMS'!K25,'TH-MEA'!K25, Avangrid!K25,'BWP ECC'!K25,'Con Edison'!K25,'Arizona Corp'!K25,'NIPSCO-Elc'!K25,SDGE!K25,TVA!K25,'MX-MIM'!K25,'Consumers Energy'!K25,TPC!K25,WB_EVN!K25,'NV Energy'!K25,VN_NLDC!K25,Energisa!K25,'TH-PEA-IMPL'!K25,CPS_ADMS_BV!K25,'Canadian Solar Spain'!K25,'PIP-SEC'!K25,BHE!K25,'BWP Telecom'!K25,Duquesne!K25,SEPA_NIST!K25,'Future Client 2'!K25,'Future Client 3'!K25,'Future Client 4'!K25,'Future Client 5'!K25)</f>
        <v>0</v>
      </c>
      <c r="L25" s="112">
        <f>SUM('AEP-EMS'!L25,'TH-MEA'!L25, Avangrid!L25,'BWP ECC'!L25,'Con Edison'!L25,'Arizona Corp'!L25,'NIPSCO-Elc'!L25,SDGE!L25,TVA!L25,'MX-MIM'!L25,'Consumers Energy'!L25,TPC!L25,WB_EVN!L25,'NV Energy'!L25,VN_NLDC!L25,Energisa!L25,'TH-PEA-IMPL'!L25,CPS_ADMS_BV!L25,'Canadian Solar Spain'!L25,'PIP-SEC'!L25,BHE!L25,'BWP Telecom'!L25,Duquesne!L25,SEPA_NIST!L25,'Future Client 2'!L25,'Future Client 3'!L25,'Future Client 4'!L25,'Future Client 5'!L25)</f>
        <v>0</v>
      </c>
      <c r="M25" s="112">
        <f>SUM('AEP-EMS'!M25,'TH-MEA'!M25, Avangrid!M25,'BWP ECC'!M25,'Con Edison'!M25,'Arizona Corp'!M25,'NIPSCO-Elc'!M25,SDGE!M25,TVA!M25,'MX-MIM'!M25,'Consumers Energy'!M25,TPC!M25,WB_EVN!M25,'NV Energy'!M25,VN_NLDC!M25,Energisa!M25,'TH-PEA-IMPL'!M25,CPS_ADMS_BV!M25,'Canadian Solar Spain'!M25,'PIP-SEC'!M25,BHE!M25,'BWP Telecom'!M25,Duquesne!M25,SEPA_NIST!M25,'Future Client 2'!M25,'Future Client 3'!M25,'Future Client 4'!M25,'Future Client 5'!M25)</f>
        <v>0</v>
      </c>
      <c r="N25" s="113">
        <f>SUM('AEP-EMS'!N25,'TH-MEA'!N25, Avangrid!N25,'BWP ECC'!N25,'Con Edison'!N25,'Arizona Corp'!N25,'NIPSCO-Elc'!N25,SDGE!N25,TVA!N25,'MX-MIM'!N25,'Consumers Energy'!N25,TPC!N25,WB_EVN!N25,'NV Energy'!N25,VN_NLDC!N25,Energisa!N25,'TH-PEA-IMPL'!N25,CPS_ADMS_BV!N25,'Canadian Solar Spain'!N25,'PIP-SEC'!N25,BHE!N25,'BWP Telecom'!N25,Duquesne!N25,SEPA_NIST!N25,'Future Client 2'!N25,'Future Client 3'!N25,'Future Client 4'!N25,'Future Client 5'!N25)</f>
        <v>0</v>
      </c>
      <c r="O25" s="122">
        <f>SUM('AEP-EMS'!O25,'TH-MEA'!O25, Avangrid!O25,'BWP ECC'!O25,'Con Edison'!O25,'Arizona Corp'!O25,'NIPSCO-Elc'!O25,SDGE!O25,TVA!O25,'MX-MIM'!O25,'Consumers Energy'!O25,TPC!O25,WB_EVN!O25,'NV Energy'!O25,VN_NLDC!O25,Energisa!O25,'TH-PEA-IMPL'!O25,CPS_ADMS_BV!O25,'Canadian Solar Spain'!O25,'PIP-SEC'!O25,BHE!O25,'BWP Telecom'!O25,Duquesne!O25,SEPA_NIST!O25,'Future Client 2'!O25,'Future Client 3'!O25,'Future Client 4'!O25,'Future Client 5'!O25)</f>
        <v>0</v>
      </c>
      <c r="P25" s="118">
        <f>SUM('AEP-EMS'!P25,'TH-MEA'!P25, Avangrid!P25,'BWP ECC'!P25,'Con Edison'!P25,'Arizona Corp'!P25,'NIPSCO-Elc'!P25,SDGE!P25,TVA!P25,'MX-MIM'!P25,'Consumers Energy'!P25,TPC!P25,WB_EVN!P25,'NV Energy'!P25,VN_NLDC!P25,Energisa!P25,'TH-PEA-IMPL'!P25,CPS_ADMS_BV!P25,'Canadian Solar Spain'!P25,'PIP-SEC'!P25,BHE!P25,'BWP Telecom'!P25,Duquesne!P25,SEPA_NIST!P25,'Future Client 2'!P25,'Future Client 3'!P25,'Future Client 4'!P25,'Future Client 5'!P25)</f>
        <v>0</v>
      </c>
      <c r="Q25" s="118">
        <f>SUM('AEP-EMS'!Q25,'TH-MEA'!Q25, Avangrid!Q25,'BWP ECC'!Q25,'Con Edison'!Q25,'Arizona Corp'!Q25,'NIPSCO-Elc'!Q25,SDGE!Q25,TVA!Q25,'MX-MIM'!Q25,'Consumers Energy'!Q25,TPC!Q25,WB_EVN!Q25,'NV Energy'!Q25,VN_NLDC!Q25,Energisa!Q25,'TH-PEA-IMPL'!Q25,CPS_ADMS_BV!Q25,'Canadian Solar Spain'!Q25,'PIP-SEC'!Q25,BHE!Q25,'BWP Telecom'!Q25,Duquesne!Q25,SEPA_NIST!Q25,'Future Client 2'!Q25,'Future Client 3'!Q25,'Future Client 4'!Q25,'Future Client 5'!Q25)</f>
        <v>0</v>
      </c>
      <c r="R25" s="118">
        <f>SUM('AEP-EMS'!R25,'TH-MEA'!R25, Avangrid!R25,'BWP ECC'!R25,'Con Edison'!R25,'Arizona Corp'!R25,'NIPSCO-Elc'!R25,SDGE!R25,TVA!R25,'MX-MIM'!R25,'Consumers Energy'!R25,TPC!R25,WB_EVN!R25,'NV Energy'!R25,VN_NLDC!R25,Energisa!R25,'TH-PEA-IMPL'!R25,CPS_ADMS_BV!R25,'Canadian Solar Spain'!R25,'PIP-SEC'!R25,BHE!R25,'BWP Telecom'!R25,Duquesne!R25,SEPA_NIST!R25,'Future Client 2'!R25,'Future Client 3'!R25,'Future Client 4'!R25,'Future Client 5'!R25)</f>
        <v>0</v>
      </c>
      <c r="S25" s="118">
        <f>SUM('AEP-EMS'!S25,'TH-MEA'!S25, Avangrid!S25,'BWP ECC'!S25,'Con Edison'!S25,'Arizona Corp'!S25,'NIPSCO-Elc'!S25,SDGE!S25,TVA!S25,'MX-MIM'!S25,'Consumers Energy'!S25,TPC!S25,WB_EVN!S25,'NV Energy'!S25,VN_NLDC!S25,Energisa!S25,'TH-PEA-IMPL'!S25,CPS_ADMS_BV!S25,'Canadian Solar Spain'!S25,'PIP-SEC'!S25,BHE!S25,'BWP Telecom'!S25,Duquesne!S25,SEPA_NIST!S25,'Future Client 2'!S25,'Future Client 3'!S25,'Future Client 4'!S25,'Future Client 5'!S25)</f>
        <v>0</v>
      </c>
      <c r="T25" s="145">
        <f>SUM('AEP-EMS'!T25,'TH-MEA'!T25, Avangrid!T25,'BWP ECC'!T25,'Con Edison'!T25,'Arizona Corp'!T25,'NIPSCO-Elc'!T25,SDGE!T25,TVA!T25,'MX-MIM'!T25,'Consumers Energy'!T25,TPC!T25,WB_EVN!T25,'NV Energy'!T25,VN_NLDC!T25,Energisa!T25,'TH-PEA-IMPL'!T25,CPS_ADMS_BV!T25,'Canadian Solar Spain'!T25,'PIP-SEC'!T25,BHE!T25,'BWP Telecom'!T25,Duquesne!T25,SEPA_NIST!T25,'Future Client 2'!T25,'Future Client 3'!T25,'Future Client 4'!T25,'Future Client 5'!T25)</f>
        <v>0</v>
      </c>
      <c r="U25" s="145">
        <f>SUM('AEP-EMS'!U25,'TH-MEA'!U25, Avangrid!U25,'BWP ECC'!U25,'Con Edison'!U25,'Arizona Corp'!U25,'NIPSCO-Elc'!U25,SDGE!U25,TVA!U25,'MX-MIM'!U25,'Consumers Energy'!U25,TPC!U25,WB_EVN!U25,'NV Energy'!U25,VN_NLDC!U25,Energisa!U25,'TH-PEA-IMPL'!U25,CPS_ADMS_BV!U25,'Canadian Solar Spain'!U25,'PIP-SEC'!U25,BHE!U25,'BWP Telecom'!U25,Duquesne!U25,SEPA_NIST!U25,'Future Client 2'!U25,'Future Client 3'!U25,'Future Client 4'!U25,'Future Client 5'!U25)</f>
        <v>0</v>
      </c>
      <c r="V25" s="145">
        <f>SUM('AEP-EMS'!V25,'TH-MEA'!V25, Avangrid!V25,'BWP ECC'!V25,'Con Edison'!V25,'Arizona Corp'!V25,'NIPSCO-Elc'!V25,SDGE!V25,TVA!V25,'MX-MIM'!V25,'Consumers Energy'!V25,TPC!V25,WB_EVN!V25,'NV Energy'!V25,VN_NLDC!V25,Energisa!V25,'TH-PEA-IMPL'!V25,CPS_ADMS_BV!V25,'Canadian Solar Spain'!V25,'PIP-SEC'!V25,BHE!V25,'BWP Telecom'!V25,Duquesne!V25,SEPA_NIST!V25,'Future Client 2'!V25,'Future Client 3'!V25,'Future Client 4'!V25,'Future Client 5'!V25)</f>
        <v>0</v>
      </c>
      <c r="W25" s="145">
        <f>SUM('AEP-EMS'!W25,'TH-MEA'!W25, Avangrid!W25,'BWP ECC'!W25,'Con Edison'!W25,'Arizona Corp'!W25,'NIPSCO-Elc'!W25,SDGE!W25,TVA!W25,'MX-MIM'!W25,'Consumers Energy'!W25,TPC!W25,WB_EVN!W25,'NV Energy'!W25,VN_NLDC!W25,Energisa!W25,'TH-PEA-IMPL'!W25,CPS_ADMS_BV!W25,'Canadian Solar Spain'!W25,'PIP-SEC'!W25,BHE!W25,'BWP Telecom'!W25,Duquesne!W25,SEPA_NIST!W25,'Future Client 2'!W25,'Future Client 3'!W25,'Future Client 4'!W25,'Future Client 5'!W25)</f>
        <v>0</v>
      </c>
      <c r="X25" s="145">
        <f>SUM('AEP-EMS'!X25,'TH-MEA'!X25, Avangrid!X25,'BWP ECC'!X25,'Con Edison'!X25,'Arizona Corp'!X25,'NIPSCO-Elc'!X25,SDGE!X25,TVA!X25,'MX-MIM'!X25,'Consumers Energy'!X25,TPC!X25,WB_EVN!X25,'NV Energy'!X25,VN_NLDC!X25,Energisa!X25,'TH-PEA-IMPL'!X25,CPS_ADMS_BV!X25,'Canadian Solar Spain'!X25,'PIP-SEC'!X25,BHE!X25,'BWP Telecom'!X25,Duquesne!X25,SEPA_NIST!X25,'Future Client 2'!X25,'Future Client 3'!X25,'Future Client 4'!X25,'Future Client 5'!X25)</f>
        <v>0</v>
      </c>
      <c r="Y25" s="145">
        <f>SUM('AEP-EMS'!Y25,'TH-MEA'!Y25, Avangrid!Y25,'BWP ECC'!Y25,'Con Edison'!Y25,'Arizona Corp'!Y25,'NIPSCO-Elc'!Y25,SDGE!Y25,TVA!Y25,'MX-MIM'!Y25,'Consumers Energy'!Y25,TPC!Y25,WB_EVN!Y25,'NV Energy'!Y25,VN_NLDC!Y25,Energisa!Y25,'TH-PEA-IMPL'!Y25,CPS_ADMS_BV!Y25,'Canadian Solar Spain'!Y25,'PIP-SEC'!Y25,BHE!Y25,'BWP Telecom'!Y25,Duquesne!Y25,SEPA_NIST!Y25,'Future Client 2'!Y25,'Future Client 3'!Y25,'Future Client 4'!Y25,'Future Client 5'!Y25)</f>
        <v>0</v>
      </c>
      <c r="Z25" s="111">
        <f>SUM('AEP-EMS'!Z25,'TH-MEA'!Z25, Avangrid!Z25,'BWP ECC'!Z25,'Con Edison'!Z25,'Arizona Corp'!Z25,'NIPSCO-Elc'!Z25,SDGE!Z25,TVA!Z25,'MX-MIM'!Z25,'Consumers Energy'!Z25,TPC!Z25,WB_EVN!Z25,'NV Energy'!Z25,VN_NLDC!Z25,Energisa!Z25,'TH-PEA-IMPL'!Z25,CPS_ADMS_BV!Z25,'Canadian Solar Spain'!Z25,'PIP-SEC'!Z25,BHE!Z25,'BWP Telecom'!Z25,Duquesne!Z25,SEPA_NIST!Z25,'Future Client 2'!Z25,'Future Client 3'!Z25,'Future Client 4'!Z25,'Future Client 5'!Z25)</f>
        <v>0</v>
      </c>
    </row>
    <row r="26" spans="2:28">
      <c r="B26" s="157"/>
      <c r="C26" s="119">
        <f>SUM('AEP-EMS'!C26,'TH-MEA'!C26, Avangrid!C26,'BWP ECC'!C26,'Con Edison'!C26,'Arizona Corp'!C26,'NIPSCO-Elc'!C26,SDGE!C26,TVA!C26,'MX-MIM'!C26,'Consumers Energy'!C26,TPC!C26,WB_EVN!C26,'NV Energy'!C26,VN_NLDC!C26,Energisa!C26,'TH-PEA-IMPL'!C26,CPS_ADMS_BV!C26,'Canadian Solar Spain'!C26,'PIP-SEC'!C26,BHE!C26,'BWP Telecom'!C26,Duquesne!C26,SEPA_NIST!C26,'Future Client 2'!C26,'Future Client 3'!C26,'Future Client 4'!C26,'Future Client 5'!C26)</f>
        <v>0</v>
      </c>
      <c r="D26" s="112">
        <f>SUM('AEP-EMS'!D26,'TH-MEA'!D26, Avangrid!D26,'BWP ECC'!D26,'Con Edison'!D26,'Arizona Corp'!D26,'NIPSCO-Elc'!D26,SDGE!D26,TVA!D26,'MX-MIM'!D26,'Consumers Energy'!D26,TPC!D26,WB_EVN!D26,'NV Energy'!D26,VN_NLDC!D26,Energisa!D26,'TH-PEA-IMPL'!D26,CPS_ADMS_BV!D26,'Canadian Solar Spain'!D26,'PIP-SEC'!D26,BHE!D26,'BWP Telecom'!D26,Duquesne!D26,SEPA_NIST!D26,'Future Client 2'!D26,'Future Client 3'!D26,'Future Client 4'!D26,'Future Client 5'!D26)</f>
        <v>0</v>
      </c>
      <c r="E26" s="112">
        <f>SUM('AEP-EMS'!E26,'TH-MEA'!E26, Avangrid!E26,'BWP ECC'!E26,'Con Edison'!E26,'Arizona Corp'!E26,'NIPSCO-Elc'!E26,SDGE!E26,TVA!E26,'MX-MIM'!E26,'Consumers Energy'!E26,TPC!E26,WB_EVN!E26,'NV Energy'!E26,VN_NLDC!E26,Energisa!E26,'TH-PEA-IMPL'!E26,CPS_ADMS_BV!E26,'Canadian Solar Spain'!E26,'PIP-SEC'!E26,BHE!E26,'BWP Telecom'!E26,Duquesne!E26,SEPA_NIST!E26,'Future Client 2'!E26,'Future Client 3'!E26,'Future Client 4'!E26,'Future Client 5'!E26)</f>
        <v>0</v>
      </c>
      <c r="F26" s="112">
        <f>SUM('AEP-EMS'!F26,'TH-MEA'!F26, Avangrid!F26,'BWP ECC'!F26,'Con Edison'!F26,'Arizona Corp'!F26,'NIPSCO-Elc'!F26,SDGE!F26,TVA!F26,'MX-MIM'!F26,'Consumers Energy'!F26,TPC!F26,WB_EVN!F26,'NV Energy'!F26,VN_NLDC!F26,Energisa!F26,'TH-PEA-IMPL'!F26,CPS_ADMS_BV!F26,'Canadian Solar Spain'!F26,'PIP-SEC'!F26,BHE!F26,'BWP Telecom'!F26,Duquesne!F26,SEPA_NIST!F26,'Future Client 2'!F26,'Future Client 3'!F26,'Future Client 4'!F26,'Future Client 5'!F26)</f>
        <v>0</v>
      </c>
      <c r="G26" s="112">
        <f>SUM('AEP-EMS'!G26,'TH-MEA'!G26, Avangrid!G26,'BWP ECC'!G26,'Con Edison'!G26,'Arizona Corp'!G26,'NIPSCO-Elc'!G26,SDGE!G26,TVA!G26,'MX-MIM'!G26,'Consumers Energy'!G26,TPC!G26,WB_EVN!G26,'NV Energy'!G26,VN_NLDC!G26,Energisa!G26,'TH-PEA-IMPL'!G26,CPS_ADMS_BV!G26,'Canadian Solar Spain'!G26,'PIP-SEC'!G26,BHE!G26,'BWP Telecom'!G26,Duquesne!G26,SEPA_NIST!G26,'Future Client 2'!G26,'Future Client 3'!G26,'Future Client 4'!G26,'Future Client 5'!G26)</f>
        <v>0</v>
      </c>
      <c r="H26" s="112">
        <f>SUM('AEP-EMS'!H26,'TH-MEA'!H26, Avangrid!H26,'BWP ECC'!H26,'Con Edison'!H26,'Arizona Corp'!H26,'NIPSCO-Elc'!H26,SDGE!H26,TVA!H26,'MX-MIM'!H26,'Consumers Energy'!H26,TPC!H26,WB_EVN!H26,'NV Energy'!H26,VN_NLDC!H26,Energisa!H26,'TH-PEA-IMPL'!H26,CPS_ADMS_BV!H26,'Canadian Solar Spain'!H26,'PIP-SEC'!H26,BHE!H26,'BWP Telecom'!H26,Duquesne!H26,SEPA_NIST!H26,'Future Client 2'!H26,'Future Client 3'!H26,'Future Client 4'!H26,'Future Client 5'!H26)</f>
        <v>0</v>
      </c>
      <c r="I26" s="112">
        <f>SUM('AEP-EMS'!I26,'TH-MEA'!I26, Avangrid!I26,'BWP ECC'!I26,'Con Edison'!I26,'Arizona Corp'!I26,'NIPSCO-Elc'!I26,SDGE!I26,TVA!I26,'MX-MIM'!I26,'Consumers Energy'!I26,TPC!I26,WB_EVN!I26,'NV Energy'!I26,VN_NLDC!I26,Energisa!I26,'TH-PEA-IMPL'!I26,CPS_ADMS_BV!I26,'Canadian Solar Spain'!I26,'PIP-SEC'!I26,BHE!I26,'BWP Telecom'!I26,Duquesne!I26,SEPA_NIST!I26,'Future Client 2'!I26,'Future Client 3'!I26,'Future Client 4'!I26,'Future Client 5'!I26)</f>
        <v>0</v>
      </c>
      <c r="J26" s="112">
        <f>SUM('AEP-EMS'!J26,'TH-MEA'!J26, Avangrid!J26,'BWP ECC'!J26,'Con Edison'!J26,'Arizona Corp'!J26,'NIPSCO-Elc'!J26,SDGE!J26,TVA!J26,'MX-MIM'!J26,'Consumers Energy'!J26,TPC!J26,WB_EVN!J26,'NV Energy'!J26,VN_NLDC!J26,Energisa!J26,'TH-PEA-IMPL'!J26,CPS_ADMS_BV!J26,'Canadian Solar Spain'!J26,'PIP-SEC'!J26,BHE!J26,'BWP Telecom'!J26,Duquesne!J26,SEPA_NIST!J26,'Future Client 2'!J26,'Future Client 3'!J26,'Future Client 4'!J26,'Future Client 5'!J26)</f>
        <v>0</v>
      </c>
      <c r="K26" s="112">
        <f>SUM('AEP-EMS'!K26,'TH-MEA'!K26, Avangrid!K26,'BWP ECC'!K26,'Con Edison'!K26,'Arizona Corp'!K26,'NIPSCO-Elc'!K26,SDGE!K26,TVA!K26,'MX-MIM'!K26,'Consumers Energy'!K26,TPC!K26,WB_EVN!K26,'NV Energy'!K26,VN_NLDC!K26,Energisa!K26,'TH-PEA-IMPL'!K26,CPS_ADMS_BV!K26,'Canadian Solar Spain'!K26,'PIP-SEC'!K26,BHE!K26,'BWP Telecom'!K26,Duquesne!K26,SEPA_NIST!K26,'Future Client 2'!K26,'Future Client 3'!K26,'Future Client 4'!K26,'Future Client 5'!K26)</f>
        <v>0</v>
      </c>
      <c r="L26" s="112">
        <f>SUM('AEP-EMS'!L26,'TH-MEA'!L26, Avangrid!L26,'BWP ECC'!L26,'Con Edison'!L26,'Arizona Corp'!L26,'NIPSCO-Elc'!L26,SDGE!L26,TVA!L26,'MX-MIM'!L26,'Consumers Energy'!L26,TPC!L26,WB_EVN!L26,'NV Energy'!L26,VN_NLDC!L26,Energisa!L26,'TH-PEA-IMPL'!L26,CPS_ADMS_BV!L26,'Canadian Solar Spain'!L26,'PIP-SEC'!L26,BHE!L26,'BWP Telecom'!L26,Duquesne!L26,SEPA_NIST!L26,'Future Client 2'!L26,'Future Client 3'!L26,'Future Client 4'!L26,'Future Client 5'!L26)</f>
        <v>0</v>
      </c>
      <c r="M26" s="112">
        <f>SUM('AEP-EMS'!M26,'TH-MEA'!M26, Avangrid!M26,'BWP ECC'!M26,'Con Edison'!M26,'Arizona Corp'!M26,'NIPSCO-Elc'!M26,SDGE!M26,TVA!M26,'MX-MIM'!M26,'Consumers Energy'!M26,TPC!M26,WB_EVN!M26,'NV Energy'!M26,VN_NLDC!M26,Energisa!M26,'TH-PEA-IMPL'!M26,CPS_ADMS_BV!M26,'Canadian Solar Spain'!M26,'PIP-SEC'!M26,BHE!M26,'BWP Telecom'!M26,Duquesne!M26,SEPA_NIST!M26,'Future Client 2'!M26,'Future Client 3'!M26,'Future Client 4'!M26,'Future Client 5'!M26)</f>
        <v>0</v>
      </c>
      <c r="N26" s="113">
        <f>SUM('AEP-EMS'!N26,'TH-MEA'!N26, Avangrid!N26,'BWP ECC'!N26,'Con Edison'!N26,'Arizona Corp'!N26,'NIPSCO-Elc'!N26,SDGE!N26,TVA!N26,'MX-MIM'!N26,'Consumers Energy'!N26,TPC!N26,WB_EVN!N26,'NV Energy'!N26,VN_NLDC!N26,Energisa!N26,'TH-PEA-IMPL'!N26,CPS_ADMS_BV!N26,'Canadian Solar Spain'!N26,'PIP-SEC'!N26,BHE!N26,'BWP Telecom'!N26,Duquesne!N26,SEPA_NIST!N26,'Future Client 2'!N26,'Future Client 3'!N26,'Future Client 4'!N26,'Future Client 5'!N26)</f>
        <v>0</v>
      </c>
      <c r="O26" s="122">
        <f>SUM('AEP-EMS'!O26,'TH-MEA'!O26, Avangrid!O26,'BWP ECC'!O26,'Con Edison'!O26,'Arizona Corp'!O26,'NIPSCO-Elc'!O26,SDGE!O26,TVA!O26,'MX-MIM'!O26,'Consumers Energy'!O26,TPC!O26,WB_EVN!O26,'NV Energy'!O26,VN_NLDC!O26,Energisa!O26,'TH-PEA-IMPL'!O26,CPS_ADMS_BV!O26,'Canadian Solar Spain'!O26,'PIP-SEC'!O26,BHE!O26,'BWP Telecom'!O26,Duquesne!O26,SEPA_NIST!O26,'Future Client 2'!O26,'Future Client 3'!O26,'Future Client 4'!O26,'Future Client 5'!O26)</f>
        <v>0</v>
      </c>
      <c r="P26" s="118">
        <f>SUM('AEP-EMS'!P26,'TH-MEA'!P26, Avangrid!P26,'BWP ECC'!P26,'Con Edison'!P26,'Arizona Corp'!P26,'NIPSCO-Elc'!P26,SDGE!P26,TVA!P26,'MX-MIM'!P26,'Consumers Energy'!P26,TPC!P26,WB_EVN!P26,'NV Energy'!P26,VN_NLDC!P26,Energisa!P26,'TH-PEA-IMPL'!P26,CPS_ADMS_BV!P26,'Canadian Solar Spain'!P26,'PIP-SEC'!P26,BHE!P26,'BWP Telecom'!P26,Duquesne!P26,SEPA_NIST!P26,'Future Client 2'!P26,'Future Client 3'!P26,'Future Client 4'!P26,'Future Client 5'!P26)</f>
        <v>0</v>
      </c>
      <c r="Q26" s="118">
        <f>SUM('AEP-EMS'!Q26,'TH-MEA'!Q26, Avangrid!Q26,'BWP ECC'!Q26,'Con Edison'!Q26,'Arizona Corp'!Q26,'NIPSCO-Elc'!Q26,SDGE!Q26,TVA!Q26,'MX-MIM'!Q26,'Consumers Energy'!Q26,TPC!Q26,WB_EVN!Q26,'NV Energy'!Q26,VN_NLDC!Q26,Energisa!Q26,'TH-PEA-IMPL'!Q26,CPS_ADMS_BV!Q26,'Canadian Solar Spain'!Q26,'PIP-SEC'!Q26,BHE!Q26,'BWP Telecom'!Q26,Duquesne!Q26,SEPA_NIST!Q26,'Future Client 2'!Q26,'Future Client 3'!Q26,'Future Client 4'!Q26,'Future Client 5'!Q26)</f>
        <v>0</v>
      </c>
      <c r="R26" s="118">
        <f>SUM('AEP-EMS'!R26,'TH-MEA'!R26, Avangrid!R26,'BWP ECC'!R26,'Con Edison'!R26,'Arizona Corp'!R26,'NIPSCO-Elc'!R26,SDGE!R26,TVA!R26,'MX-MIM'!R26,'Consumers Energy'!R26,TPC!R26,WB_EVN!R26,'NV Energy'!R26,VN_NLDC!R26,Energisa!R26,'TH-PEA-IMPL'!R26,CPS_ADMS_BV!R26,'Canadian Solar Spain'!R26,'PIP-SEC'!R26,BHE!R26,'BWP Telecom'!R26,Duquesne!R26,SEPA_NIST!R26,'Future Client 2'!R26,'Future Client 3'!R26,'Future Client 4'!R26,'Future Client 5'!R26)</f>
        <v>0</v>
      </c>
      <c r="S26" s="118">
        <f>SUM('AEP-EMS'!S26,'TH-MEA'!S26, Avangrid!S26,'BWP ECC'!S26,'Con Edison'!S26,'Arizona Corp'!S26,'NIPSCO-Elc'!S26,SDGE!S26,TVA!S26,'MX-MIM'!S26,'Consumers Energy'!S26,TPC!S26,WB_EVN!S26,'NV Energy'!S26,VN_NLDC!S26,Energisa!S26,'TH-PEA-IMPL'!S26,CPS_ADMS_BV!S26,'Canadian Solar Spain'!S26,'PIP-SEC'!S26,BHE!S26,'BWP Telecom'!S26,Duquesne!S26,SEPA_NIST!S26,'Future Client 2'!S26,'Future Client 3'!S26,'Future Client 4'!S26,'Future Client 5'!S26)</f>
        <v>0</v>
      </c>
      <c r="T26" s="145">
        <f>SUM('AEP-EMS'!T26,'TH-MEA'!T26, Avangrid!T26,'BWP ECC'!T26,'Con Edison'!T26,'Arizona Corp'!T26,'NIPSCO-Elc'!T26,SDGE!T26,TVA!T26,'MX-MIM'!T26,'Consumers Energy'!T26,TPC!T26,WB_EVN!T26,'NV Energy'!T26,VN_NLDC!T26,Energisa!T26,'TH-PEA-IMPL'!T26,CPS_ADMS_BV!T26,'Canadian Solar Spain'!T26,'PIP-SEC'!T26,BHE!T26,'BWP Telecom'!T26,Duquesne!T26,SEPA_NIST!T26,'Future Client 2'!T26,'Future Client 3'!T26,'Future Client 4'!T26,'Future Client 5'!T26)</f>
        <v>0</v>
      </c>
      <c r="U26" s="145">
        <f>SUM('AEP-EMS'!U26,'TH-MEA'!U26, Avangrid!U26,'BWP ECC'!U26,'Con Edison'!U26,'Arizona Corp'!U26,'NIPSCO-Elc'!U26,SDGE!U26,TVA!U26,'MX-MIM'!U26,'Consumers Energy'!U26,TPC!U26,WB_EVN!U26,'NV Energy'!U26,VN_NLDC!U26,Energisa!U26,'TH-PEA-IMPL'!U26,CPS_ADMS_BV!U26,'Canadian Solar Spain'!U26,'PIP-SEC'!U26,BHE!U26,'BWP Telecom'!U26,Duquesne!U26,SEPA_NIST!U26,'Future Client 2'!U26,'Future Client 3'!U26,'Future Client 4'!U26,'Future Client 5'!U26)</f>
        <v>0</v>
      </c>
      <c r="V26" s="145">
        <f>SUM('AEP-EMS'!V26,'TH-MEA'!V26, Avangrid!V26,'BWP ECC'!V26,'Con Edison'!V26,'Arizona Corp'!V26,'NIPSCO-Elc'!V26,SDGE!V26,TVA!V26,'MX-MIM'!V26,'Consumers Energy'!V26,TPC!V26,WB_EVN!V26,'NV Energy'!V26,VN_NLDC!V26,Energisa!V26,'TH-PEA-IMPL'!V26,CPS_ADMS_BV!V26,'Canadian Solar Spain'!V26,'PIP-SEC'!V26,BHE!V26,'BWP Telecom'!V26,Duquesne!V26,SEPA_NIST!V26,'Future Client 2'!V26,'Future Client 3'!V26,'Future Client 4'!V26,'Future Client 5'!V26)</f>
        <v>0</v>
      </c>
      <c r="W26" s="145">
        <f>SUM('AEP-EMS'!W26,'TH-MEA'!W26, Avangrid!W26,'BWP ECC'!W26,'Con Edison'!W26,'Arizona Corp'!W26,'NIPSCO-Elc'!W26,SDGE!W26,TVA!W26,'MX-MIM'!W26,'Consumers Energy'!W26,TPC!W26,WB_EVN!W26,'NV Energy'!W26,VN_NLDC!W26,Energisa!W26,'TH-PEA-IMPL'!W26,CPS_ADMS_BV!W26,'Canadian Solar Spain'!W26,'PIP-SEC'!W26,BHE!W26,'BWP Telecom'!W26,Duquesne!W26,SEPA_NIST!W26,'Future Client 2'!W26,'Future Client 3'!W26,'Future Client 4'!W26,'Future Client 5'!W26)</f>
        <v>0</v>
      </c>
      <c r="X26" s="145">
        <f>SUM('AEP-EMS'!X26,'TH-MEA'!X26, Avangrid!X26,'BWP ECC'!X26,'Con Edison'!X26,'Arizona Corp'!X26,'NIPSCO-Elc'!X26,SDGE!X26,TVA!X26,'MX-MIM'!X26,'Consumers Energy'!X26,TPC!X26,WB_EVN!X26,'NV Energy'!X26,VN_NLDC!X26,Energisa!X26,'TH-PEA-IMPL'!X26,CPS_ADMS_BV!X26,'Canadian Solar Spain'!X26,'PIP-SEC'!X26,BHE!X26,'BWP Telecom'!X26,Duquesne!X26,SEPA_NIST!X26,'Future Client 2'!X26,'Future Client 3'!X26,'Future Client 4'!X26,'Future Client 5'!X26)</f>
        <v>0</v>
      </c>
      <c r="Y26" s="145">
        <f>SUM('AEP-EMS'!Y26,'TH-MEA'!Y26, Avangrid!Y26,'BWP ECC'!Y26,'Con Edison'!Y26,'Arizona Corp'!Y26,'NIPSCO-Elc'!Y26,SDGE!Y26,TVA!Y26,'MX-MIM'!Y26,'Consumers Energy'!Y26,TPC!Y26,WB_EVN!Y26,'NV Energy'!Y26,VN_NLDC!Y26,Energisa!Y26,'TH-PEA-IMPL'!Y26,CPS_ADMS_BV!Y26,'Canadian Solar Spain'!Y26,'PIP-SEC'!Y26,BHE!Y26,'BWP Telecom'!Y26,Duquesne!Y26,SEPA_NIST!Y26,'Future Client 2'!Y26,'Future Client 3'!Y26,'Future Client 4'!Y26,'Future Client 5'!Y26)</f>
        <v>0</v>
      </c>
      <c r="Z26" s="111">
        <f>SUM('AEP-EMS'!Z26,'TH-MEA'!Z26, Avangrid!Z26,'BWP ECC'!Z26,'Con Edison'!Z26,'Arizona Corp'!Z26,'NIPSCO-Elc'!Z26,SDGE!Z26,TVA!Z26,'MX-MIM'!Z26,'Consumers Energy'!Z26,TPC!Z26,WB_EVN!Z26,'NV Energy'!Z26,VN_NLDC!Z26,Energisa!Z26,'TH-PEA-IMPL'!Z26,CPS_ADMS_BV!Z26,'Canadian Solar Spain'!Z26,'PIP-SEC'!Z26,BHE!Z26,'BWP Telecom'!Z26,Duquesne!Z26,SEPA_NIST!Z26,'Future Client 2'!Z26,'Future Client 3'!Z26,'Future Client 4'!Z26,'Future Client 5'!Z26)</f>
        <v>0</v>
      </c>
    </row>
    <row r="27" spans="2:28" ht="15.75" thickBot="1">
      <c r="B27" s="155"/>
      <c r="C27" s="119">
        <f>SUM('AEP-EMS'!C27,'TH-MEA'!C27, Avangrid!C27,'BWP ECC'!C27,'Con Edison'!C27,'Arizona Corp'!C27,'NIPSCO-Elc'!C27,SDGE!C27,TVA!C27,'MX-MIM'!C27,'Consumers Energy'!C27,TPC!C27,WB_EVN!C27,'NV Energy'!C27,VN_NLDC!C27,Energisa!C27,'TH-PEA-IMPL'!C27,CPS_ADMS_BV!C27,'Canadian Solar Spain'!C27,'PIP-SEC'!C27,BHE!C27,'BWP Telecom'!C27,Duquesne!C27,SEPA_NIST!C27,'Future Client 2'!C27,'Future Client 3'!C27,'Future Client 4'!C27,'Future Client 5'!C27)</f>
        <v>0</v>
      </c>
      <c r="D27" s="112">
        <f>SUM('AEP-EMS'!D27,'TH-MEA'!D27, Avangrid!D27,'BWP ECC'!D27,'Con Edison'!D27,'Arizona Corp'!D27,'NIPSCO-Elc'!D27,SDGE!D27,TVA!D27,'MX-MIM'!D27,'Consumers Energy'!D27,TPC!D27,WB_EVN!D27,'NV Energy'!D27,VN_NLDC!D27,Energisa!D27,'TH-PEA-IMPL'!D27,CPS_ADMS_BV!D27,'Canadian Solar Spain'!D27,'PIP-SEC'!D27,BHE!D27,'BWP Telecom'!D27,Duquesne!D27,SEPA_NIST!D27,'Future Client 2'!D27,'Future Client 3'!D27,'Future Client 4'!D27,'Future Client 5'!D27)</f>
        <v>0</v>
      </c>
      <c r="E27" s="112">
        <f>SUM('AEP-EMS'!E27,'TH-MEA'!E27, Avangrid!E27,'BWP ECC'!E27,'Con Edison'!E27,'Arizona Corp'!E27,'NIPSCO-Elc'!E27,SDGE!E27,TVA!E27,'MX-MIM'!E27,'Consumers Energy'!E27,TPC!E27,WB_EVN!E27,'NV Energy'!E27,VN_NLDC!E27,Energisa!E27,'TH-PEA-IMPL'!E27,CPS_ADMS_BV!E27,'Canadian Solar Spain'!E27,'PIP-SEC'!E27,BHE!E27,'BWP Telecom'!E27,Duquesne!E27,SEPA_NIST!E27,'Future Client 2'!E27,'Future Client 3'!E27,'Future Client 4'!E27,'Future Client 5'!E27)</f>
        <v>0</v>
      </c>
      <c r="F27" s="112">
        <f>SUM('AEP-EMS'!F27,'TH-MEA'!F27, Avangrid!F27,'BWP ECC'!F27,'Con Edison'!F27,'Arizona Corp'!F27,'NIPSCO-Elc'!F27,SDGE!F27,TVA!F27,'MX-MIM'!F27,'Consumers Energy'!F27,TPC!F27,WB_EVN!F27,'NV Energy'!F27,VN_NLDC!F27,Energisa!F27,'TH-PEA-IMPL'!F27,CPS_ADMS_BV!F27,'Canadian Solar Spain'!F27,'PIP-SEC'!F27,BHE!F27,'BWP Telecom'!F27,Duquesne!F27,SEPA_NIST!F27,'Future Client 2'!F27,'Future Client 3'!F27,'Future Client 4'!F27,'Future Client 5'!F27)</f>
        <v>0</v>
      </c>
      <c r="G27" s="112">
        <f>SUM('AEP-EMS'!G27,'TH-MEA'!G27, Avangrid!G27,'BWP ECC'!G27,'Con Edison'!G27,'Arizona Corp'!G27,'NIPSCO-Elc'!G27,SDGE!G27,TVA!G27,'MX-MIM'!G27,'Consumers Energy'!G27,TPC!G27,WB_EVN!G27,'NV Energy'!G27,VN_NLDC!G27,Energisa!G27,'TH-PEA-IMPL'!G27,CPS_ADMS_BV!G27,'Canadian Solar Spain'!G27,'PIP-SEC'!G27,BHE!G27,'BWP Telecom'!G27,Duquesne!G27,SEPA_NIST!G27,'Future Client 2'!G27,'Future Client 3'!G27,'Future Client 4'!G27,'Future Client 5'!G27)</f>
        <v>0</v>
      </c>
      <c r="H27" s="112">
        <f>SUM('AEP-EMS'!H27,'TH-MEA'!H27, Avangrid!H27,'BWP ECC'!H27,'Con Edison'!H27,'Arizona Corp'!H27,'NIPSCO-Elc'!H27,SDGE!H27,TVA!H27,'MX-MIM'!H27,'Consumers Energy'!H27,TPC!H27,WB_EVN!H27,'NV Energy'!H27,VN_NLDC!H27,Energisa!H27,'TH-PEA-IMPL'!H27,CPS_ADMS_BV!H27,'Canadian Solar Spain'!H27,'PIP-SEC'!H27,BHE!H27,'BWP Telecom'!H27,Duquesne!H27,SEPA_NIST!H27,'Future Client 2'!H27,'Future Client 3'!H27,'Future Client 4'!H27,'Future Client 5'!H27)</f>
        <v>0</v>
      </c>
      <c r="I27" s="112">
        <f>SUM('AEP-EMS'!I27,'TH-MEA'!I27, Avangrid!I27,'BWP ECC'!I27,'Con Edison'!I27,'Arizona Corp'!I27,'NIPSCO-Elc'!I27,SDGE!I27,TVA!I27,'MX-MIM'!I27,'Consumers Energy'!I27,TPC!I27,WB_EVN!I27,'NV Energy'!I27,VN_NLDC!I27,Energisa!I27,'TH-PEA-IMPL'!I27,CPS_ADMS_BV!I27,'Canadian Solar Spain'!I27,'PIP-SEC'!I27,BHE!I27,'BWP Telecom'!I27,Duquesne!I27,SEPA_NIST!I27,'Future Client 2'!I27,'Future Client 3'!I27,'Future Client 4'!I27,'Future Client 5'!I27)</f>
        <v>0</v>
      </c>
      <c r="J27" s="112">
        <f>SUM('AEP-EMS'!J27,'TH-MEA'!J27, Avangrid!J27,'BWP ECC'!J27,'Con Edison'!J27,'Arizona Corp'!J27,'NIPSCO-Elc'!J27,SDGE!J27,TVA!J27,'MX-MIM'!J27,'Consumers Energy'!J27,TPC!J27,WB_EVN!J27,'NV Energy'!J27,VN_NLDC!J27,Energisa!J27,'TH-PEA-IMPL'!J27,CPS_ADMS_BV!J27,'Canadian Solar Spain'!J27,'PIP-SEC'!J27,BHE!J27,'BWP Telecom'!J27,Duquesne!J27,SEPA_NIST!J27,'Future Client 2'!J27,'Future Client 3'!J27,'Future Client 4'!J27,'Future Client 5'!J27)</f>
        <v>0</v>
      </c>
      <c r="K27" s="112">
        <f>SUM('AEP-EMS'!K27,'TH-MEA'!K27, Avangrid!K27,'BWP ECC'!K27,'Con Edison'!K27,'Arizona Corp'!K27,'NIPSCO-Elc'!K27,SDGE!K27,TVA!K27,'MX-MIM'!K27,'Consumers Energy'!K27,TPC!K27,WB_EVN!K27,'NV Energy'!K27,VN_NLDC!K27,Energisa!K27,'TH-PEA-IMPL'!K27,CPS_ADMS_BV!K27,'Canadian Solar Spain'!K27,'PIP-SEC'!K27,BHE!K27,'BWP Telecom'!K27,Duquesne!K27,SEPA_NIST!K27,'Future Client 2'!K27,'Future Client 3'!K27,'Future Client 4'!K27,'Future Client 5'!K27)</f>
        <v>0</v>
      </c>
      <c r="L27" s="112">
        <f>SUM('AEP-EMS'!L27,'TH-MEA'!L27, Avangrid!L27,'BWP ECC'!L27,'Con Edison'!L27,'Arizona Corp'!L27,'NIPSCO-Elc'!L27,SDGE!L27,TVA!L27,'MX-MIM'!L27,'Consumers Energy'!L27,TPC!L27,WB_EVN!L27,'NV Energy'!L27,VN_NLDC!L27,Energisa!L27,'TH-PEA-IMPL'!L27,CPS_ADMS_BV!L27,'Canadian Solar Spain'!L27,'PIP-SEC'!L27,BHE!L27,'BWP Telecom'!L27,Duquesne!L27,SEPA_NIST!L27,'Future Client 2'!L27,'Future Client 3'!L27,'Future Client 4'!L27,'Future Client 5'!L27)</f>
        <v>0</v>
      </c>
      <c r="M27" s="112">
        <f>SUM('AEP-EMS'!M27,'TH-MEA'!M27, Avangrid!M27,'BWP ECC'!M27,'Con Edison'!M27,'Arizona Corp'!M27,'NIPSCO-Elc'!M27,SDGE!M27,TVA!M27,'MX-MIM'!M27,'Consumers Energy'!M27,TPC!M27,WB_EVN!M27,'NV Energy'!M27,VN_NLDC!M27,Energisa!M27,'TH-PEA-IMPL'!M27,CPS_ADMS_BV!M27,'Canadian Solar Spain'!M27,'PIP-SEC'!M27,BHE!M27,'BWP Telecom'!M27,Duquesne!M27,SEPA_NIST!M27,'Future Client 2'!M27,'Future Client 3'!M27,'Future Client 4'!M27,'Future Client 5'!M27)</f>
        <v>0</v>
      </c>
      <c r="N27" s="113">
        <f>SUM('AEP-EMS'!N27,'TH-MEA'!N27, Avangrid!N27,'BWP ECC'!N27,'Con Edison'!N27,'Arizona Corp'!N27,'NIPSCO-Elc'!N27,SDGE!N27,TVA!N27,'MX-MIM'!N27,'Consumers Energy'!N27,TPC!N27,WB_EVN!N27,'NV Energy'!N27,VN_NLDC!N27,Energisa!N27,'TH-PEA-IMPL'!N27,CPS_ADMS_BV!N27,'Canadian Solar Spain'!N27,'PIP-SEC'!N27,BHE!N27,'BWP Telecom'!N27,Duquesne!N27,SEPA_NIST!N27,'Future Client 2'!N27,'Future Client 3'!N27,'Future Client 4'!N27,'Future Client 5'!N27)</f>
        <v>0</v>
      </c>
      <c r="O27" s="122">
        <f>SUM('AEP-EMS'!O27,'TH-MEA'!O27, Avangrid!O27,'BWP ECC'!O27,'Con Edison'!O27,'Arizona Corp'!O27,'NIPSCO-Elc'!O27,SDGE!O27,TVA!O27,'MX-MIM'!O27,'Consumers Energy'!O27,TPC!O27,WB_EVN!O27,'NV Energy'!O27,VN_NLDC!O27,Energisa!O27,'TH-PEA-IMPL'!O27,CPS_ADMS_BV!O27,'Canadian Solar Spain'!O27,'PIP-SEC'!O27,BHE!O27,'BWP Telecom'!O27,Duquesne!O27,SEPA_NIST!O27,'Future Client 2'!O27,'Future Client 3'!O27,'Future Client 4'!O27,'Future Client 5'!O27)</f>
        <v>0</v>
      </c>
      <c r="P27" s="118">
        <f>SUM('AEP-EMS'!P27,'TH-MEA'!P27, Avangrid!P27,'BWP ECC'!P27,'Con Edison'!P27,'Arizona Corp'!P27,'NIPSCO-Elc'!P27,SDGE!P27,TVA!P27,'MX-MIM'!P27,'Consumers Energy'!P27,TPC!P27,WB_EVN!P27,'NV Energy'!P27,VN_NLDC!P27,Energisa!P27,'TH-PEA-IMPL'!P27,CPS_ADMS_BV!P27,'Canadian Solar Spain'!P27,'PIP-SEC'!P27,BHE!P27,'BWP Telecom'!P27,Duquesne!P27,SEPA_NIST!P27,'Future Client 2'!P27,'Future Client 3'!P27,'Future Client 4'!P27,'Future Client 5'!P27)</f>
        <v>0</v>
      </c>
      <c r="Q27" s="118">
        <f>SUM('AEP-EMS'!Q27,'TH-MEA'!Q27, Avangrid!Q27,'BWP ECC'!Q27,'Con Edison'!Q27,'Arizona Corp'!Q27,'NIPSCO-Elc'!Q27,SDGE!Q27,TVA!Q27,'MX-MIM'!Q27,'Consumers Energy'!Q27,TPC!Q27,WB_EVN!Q27,'NV Energy'!Q27,VN_NLDC!Q27,Energisa!Q27,'TH-PEA-IMPL'!Q27,CPS_ADMS_BV!Q27,'Canadian Solar Spain'!Q27,'PIP-SEC'!Q27,BHE!Q27,'BWP Telecom'!Q27,Duquesne!Q27,SEPA_NIST!Q27,'Future Client 2'!Q27,'Future Client 3'!Q27,'Future Client 4'!Q27,'Future Client 5'!Q27)</f>
        <v>0</v>
      </c>
      <c r="R27" s="118">
        <f>SUM('AEP-EMS'!R27,'TH-MEA'!R27, Avangrid!R27,'BWP ECC'!R27,'Con Edison'!R27,'Arizona Corp'!R27,'NIPSCO-Elc'!R27,SDGE!R27,TVA!R27,'MX-MIM'!R27,'Consumers Energy'!R27,TPC!R27,WB_EVN!R27,'NV Energy'!R27,VN_NLDC!R27,Energisa!R27,'TH-PEA-IMPL'!R27,CPS_ADMS_BV!R27,'Canadian Solar Spain'!R27,'PIP-SEC'!R27,BHE!R27,'BWP Telecom'!R27,Duquesne!R27,SEPA_NIST!R27,'Future Client 2'!R27,'Future Client 3'!R27,'Future Client 4'!R27,'Future Client 5'!R27)</f>
        <v>0</v>
      </c>
      <c r="S27" s="118">
        <f>SUM('AEP-EMS'!S27,'TH-MEA'!S27, Avangrid!S27,'BWP ECC'!S27,'Con Edison'!S27,'Arizona Corp'!S27,'NIPSCO-Elc'!S27,SDGE!S27,TVA!S27,'MX-MIM'!S27,'Consumers Energy'!S27,TPC!S27,WB_EVN!S27,'NV Energy'!S27,VN_NLDC!S27,Energisa!S27,'TH-PEA-IMPL'!S27,CPS_ADMS_BV!S27,'Canadian Solar Spain'!S27,'PIP-SEC'!S27,BHE!S27,'BWP Telecom'!S27,Duquesne!S27,SEPA_NIST!S27,'Future Client 2'!S27,'Future Client 3'!S27,'Future Client 4'!S27,'Future Client 5'!S27)</f>
        <v>0</v>
      </c>
      <c r="T27" s="145">
        <f>SUM('AEP-EMS'!T27,'TH-MEA'!T27, Avangrid!T27,'BWP ECC'!T27,'Con Edison'!T27,'Arizona Corp'!T27,'NIPSCO-Elc'!T27,SDGE!T27,TVA!T27,'MX-MIM'!T27,'Consumers Energy'!T27,TPC!T27,WB_EVN!T27,'NV Energy'!T27,VN_NLDC!T27,Energisa!T27,'TH-PEA-IMPL'!T27,CPS_ADMS_BV!T27,'Canadian Solar Spain'!T27,'PIP-SEC'!T27,BHE!T27,'BWP Telecom'!T27,Duquesne!T27,SEPA_NIST!T27,'Future Client 2'!T27,'Future Client 3'!T27,'Future Client 4'!T27,'Future Client 5'!T27)</f>
        <v>0</v>
      </c>
      <c r="U27" s="145">
        <f>SUM('AEP-EMS'!U27,'TH-MEA'!U27, Avangrid!U27,'BWP ECC'!U27,'Con Edison'!U27,'Arizona Corp'!U27,'NIPSCO-Elc'!U27,SDGE!U27,TVA!U27,'MX-MIM'!U27,'Consumers Energy'!U27,TPC!U27,WB_EVN!U27,'NV Energy'!U27,VN_NLDC!U27,Energisa!U27,'TH-PEA-IMPL'!U27,CPS_ADMS_BV!U27,'Canadian Solar Spain'!U27,'PIP-SEC'!U27,BHE!U27,'BWP Telecom'!U27,Duquesne!U27,SEPA_NIST!U27,'Future Client 2'!U27,'Future Client 3'!U27,'Future Client 4'!U27,'Future Client 5'!U27)</f>
        <v>0</v>
      </c>
      <c r="V27" s="145">
        <f>SUM('AEP-EMS'!V27,'TH-MEA'!V27, Avangrid!V27,'BWP ECC'!V27,'Con Edison'!V27,'Arizona Corp'!V27,'NIPSCO-Elc'!V27,SDGE!V27,TVA!V27,'MX-MIM'!V27,'Consumers Energy'!V27,TPC!V27,WB_EVN!V27,'NV Energy'!V27,VN_NLDC!V27,Energisa!V27,'TH-PEA-IMPL'!V27,CPS_ADMS_BV!V27,'Canadian Solar Spain'!V27,'PIP-SEC'!V27,BHE!V27,'BWP Telecom'!V27,Duquesne!V27,SEPA_NIST!V27,'Future Client 2'!V27,'Future Client 3'!V27,'Future Client 4'!V27,'Future Client 5'!V27)</f>
        <v>0</v>
      </c>
      <c r="W27" s="145">
        <f>SUM('AEP-EMS'!W27,'TH-MEA'!W27, Avangrid!W27,'BWP ECC'!W27,'Con Edison'!W27,'Arizona Corp'!W27,'NIPSCO-Elc'!W27,SDGE!W27,TVA!W27,'MX-MIM'!W27,'Consumers Energy'!W27,TPC!W27,WB_EVN!W27,'NV Energy'!W27,VN_NLDC!W27,Energisa!W27,'TH-PEA-IMPL'!W27,CPS_ADMS_BV!W27,'Canadian Solar Spain'!W27,'PIP-SEC'!W27,BHE!W27,'BWP Telecom'!W27,Duquesne!W27,SEPA_NIST!W27,'Future Client 2'!W27,'Future Client 3'!W27,'Future Client 4'!W27,'Future Client 5'!W27)</f>
        <v>0</v>
      </c>
      <c r="X27" s="145">
        <f>SUM('AEP-EMS'!X27,'TH-MEA'!X27, Avangrid!X27,'BWP ECC'!X27,'Con Edison'!X27,'Arizona Corp'!X27,'NIPSCO-Elc'!X27,SDGE!X27,TVA!X27,'MX-MIM'!X27,'Consumers Energy'!X27,TPC!X27,WB_EVN!X27,'NV Energy'!X27,VN_NLDC!X27,Energisa!X27,'TH-PEA-IMPL'!X27,CPS_ADMS_BV!X27,'Canadian Solar Spain'!X27,'PIP-SEC'!X27,BHE!X27,'BWP Telecom'!X27,Duquesne!X27,SEPA_NIST!X27,'Future Client 2'!X27,'Future Client 3'!X27,'Future Client 4'!X27,'Future Client 5'!X27)</f>
        <v>0</v>
      </c>
      <c r="Y27" s="145">
        <f>SUM('AEP-EMS'!Y27,'TH-MEA'!Y27, Avangrid!Y27,'BWP ECC'!Y27,'Con Edison'!Y27,'Arizona Corp'!Y27,'NIPSCO-Elc'!Y27,SDGE!Y27,TVA!Y27,'MX-MIM'!Y27,'Consumers Energy'!Y27,TPC!Y27,WB_EVN!Y27,'NV Energy'!Y27,VN_NLDC!Y27,Energisa!Y27,'TH-PEA-IMPL'!Y27,CPS_ADMS_BV!Y27,'Canadian Solar Spain'!Y27,'PIP-SEC'!Y27,BHE!Y27,'BWP Telecom'!Y27,Duquesne!Y27,SEPA_NIST!Y27,'Future Client 2'!Y27,'Future Client 3'!Y27,'Future Client 4'!Y27,'Future Client 5'!Y27)</f>
        <v>0</v>
      </c>
      <c r="Z27" s="111">
        <f>SUM('AEP-EMS'!Z27,'TH-MEA'!Z27, Avangrid!Z27,'BWP ECC'!Z27,'Con Edison'!Z27,'Arizona Corp'!Z27,'NIPSCO-Elc'!Z27,SDGE!Z27,TVA!Z27,'MX-MIM'!Z27,'Consumers Energy'!Z27,TPC!Z27,WB_EVN!Z27,'NV Energy'!Z27,VN_NLDC!Z27,Energisa!Z27,'TH-PEA-IMPL'!Z27,CPS_ADMS_BV!Z27,'Canadian Solar Spain'!Z27,'PIP-SEC'!Z27,BHE!Z27,'BWP Telecom'!Z27,Duquesne!Z27,SEPA_NIST!Z27,'Future Client 2'!Z27,'Future Client 3'!Z27,'Future Client 4'!Z27,'Future Client 5'!Z27)</f>
        <v>0</v>
      </c>
    </row>
    <row r="28" spans="2:28" ht="15.75" thickBot="1">
      <c r="B28" s="77" t="s">
        <v>59</v>
      </c>
      <c r="C28" s="120">
        <f>SUM(C8:C27)</f>
        <v>401.5</v>
      </c>
      <c r="D28" s="152">
        <f t="shared" ref="D28:Z28" si="0">SUM(D8:D27)</f>
        <v>655</v>
      </c>
      <c r="E28" s="152">
        <f t="shared" si="0"/>
        <v>840.5</v>
      </c>
      <c r="F28" s="152">
        <f t="shared" si="0"/>
        <v>582</v>
      </c>
      <c r="G28" s="152">
        <f t="shared" si="0"/>
        <v>459.5</v>
      </c>
      <c r="H28" s="152">
        <f t="shared" si="0"/>
        <v>488</v>
      </c>
      <c r="I28" s="152">
        <f t="shared" si="0"/>
        <v>553</v>
      </c>
      <c r="J28" s="152">
        <f t="shared" si="0"/>
        <v>787.5</v>
      </c>
      <c r="K28" s="152">
        <f t="shared" si="0"/>
        <v>720</v>
      </c>
      <c r="L28" s="152">
        <f t="shared" si="0"/>
        <v>734.5</v>
      </c>
      <c r="M28" s="152">
        <f t="shared" si="0"/>
        <v>780</v>
      </c>
      <c r="N28" s="153">
        <f t="shared" si="0"/>
        <v>993.5</v>
      </c>
      <c r="O28" s="120">
        <f t="shared" si="0"/>
        <v>805</v>
      </c>
      <c r="P28" s="152">
        <f>SUM(P8:P27)</f>
        <v>864</v>
      </c>
      <c r="Q28" s="152">
        <f t="shared" si="0"/>
        <v>934</v>
      </c>
      <c r="R28" s="152">
        <f t="shared" si="0"/>
        <v>791</v>
      </c>
      <c r="S28" s="152">
        <f t="shared" si="0"/>
        <v>526</v>
      </c>
      <c r="T28" s="152">
        <f t="shared" si="0"/>
        <v>540</v>
      </c>
      <c r="U28" s="152">
        <f t="shared" si="0"/>
        <v>324</v>
      </c>
      <c r="V28" s="152">
        <f t="shared" si="0"/>
        <v>122</v>
      </c>
      <c r="W28" s="152">
        <f t="shared" si="0"/>
        <v>82</v>
      </c>
      <c r="X28" s="152">
        <f t="shared" si="0"/>
        <v>52</v>
      </c>
      <c r="Y28" s="152">
        <f t="shared" si="0"/>
        <v>52</v>
      </c>
      <c r="Z28" s="153">
        <f t="shared" si="0"/>
        <v>52</v>
      </c>
    </row>
    <row r="29" spans="2:28">
      <c r="B29" s="79" t="s">
        <v>60</v>
      </c>
      <c r="C29" s="150">
        <v>168</v>
      </c>
      <c r="D29" s="59">
        <v>160</v>
      </c>
      <c r="E29" s="59">
        <v>184</v>
      </c>
      <c r="F29" s="59">
        <v>176</v>
      </c>
      <c r="G29" s="59">
        <v>168</v>
      </c>
      <c r="H29" s="59">
        <v>176</v>
      </c>
      <c r="I29" s="59">
        <v>176</v>
      </c>
      <c r="J29" s="59">
        <v>176</v>
      </c>
      <c r="K29" s="59">
        <v>176</v>
      </c>
      <c r="L29" s="59">
        <v>168</v>
      </c>
      <c r="M29" s="59">
        <v>176</v>
      </c>
      <c r="N29" s="159">
        <v>136</v>
      </c>
      <c r="O29" s="150">
        <v>160</v>
      </c>
      <c r="P29" s="59">
        <v>152</v>
      </c>
      <c r="Q29" s="59">
        <v>184</v>
      </c>
      <c r="R29" s="59">
        <v>168</v>
      </c>
      <c r="S29" s="59">
        <v>168</v>
      </c>
      <c r="T29" s="61">
        <v>168</v>
      </c>
      <c r="U29" s="59">
        <v>160</v>
      </c>
      <c r="V29" s="59">
        <v>184</v>
      </c>
      <c r="W29" s="59">
        <v>168</v>
      </c>
      <c r="X29" s="59">
        <v>160</v>
      </c>
      <c r="Y29" s="59">
        <v>160</v>
      </c>
      <c r="Z29" s="159">
        <v>136</v>
      </c>
    </row>
    <row r="30" spans="2:28">
      <c r="B30" s="78" t="s">
        <v>61</v>
      </c>
      <c r="C30" s="106">
        <f>C29*'2021-Charts'!$C$22*'2021-Charts'!$D$22</f>
        <v>1142.4000000000001</v>
      </c>
      <c r="D30" s="57">
        <f>D29*'2021-Charts'!$C$22*'2021-Charts'!$D$22</f>
        <v>1088</v>
      </c>
      <c r="E30" s="57">
        <f>E29*'2021-Charts'!$C$22*'2021-Charts'!$D$22</f>
        <v>1251.2</v>
      </c>
      <c r="F30" s="57">
        <f>F29*'2021-Charts'!$C$22*'2021-Charts'!$D$22+F29</f>
        <v>1372.8000000000002</v>
      </c>
      <c r="G30" s="57">
        <f>G29*'2021-Charts'!$C$22*'2021-Charts'!$D$22</f>
        <v>1142.4000000000001</v>
      </c>
      <c r="H30" s="57">
        <f>H29*'2021-Charts'!$C$22*'2021-Charts'!$D$22</f>
        <v>1196.8000000000002</v>
      </c>
      <c r="I30" s="57">
        <f>I29*'2021-Charts'!$C$22*'2021-Charts'!$D$22</f>
        <v>1196.8000000000002</v>
      </c>
      <c r="J30" s="57">
        <f>J29*'2021-Charts'!$C$22*'2021-Charts'!$D$22</f>
        <v>1196.8000000000002</v>
      </c>
      <c r="K30" s="57">
        <f>K29*'2021-Charts'!$C$22*'2021-Charts'!$D$22</f>
        <v>1196.8000000000002</v>
      </c>
      <c r="L30" s="57">
        <f>L29*'2021-Charts'!$C$22*'2021-Charts'!$D$22</f>
        <v>1142.4000000000001</v>
      </c>
      <c r="M30" s="57">
        <f>M29*'2021-Charts'!$C$22*'2021-Charts'!$D$22</f>
        <v>1196.8000000000002</v>
      </c>
      <c r="N30" s="107">
        <f>N29*'2021-Charts'!$C$22*'2021-Charts'!$D$22</f>
        <v>924.80000000000007</v>
      </c>
      <c r="O30" s="106">
        <f>O29*'2022-Charts'!$C$22*'2022-Charts'!$D$22</f>
        <v>1216</v>
      </c>
      <c r="P30" s="57">
        <f>P29*'2022-Charts'!$C$22*'2022-Charts'!$D$22</f>
        <v>1155.2</v>
      </c>
      <c r="Q30" s="57">
        <f>Q29*'2022-Charts'!$C$22*'2022-Charts'!$D$22</f>
        <v>1398.4</v>
      </c>
      <c r="R30" s="57">
        <f>R29*'2022-Charts'!$C$22*'2022-Charts'!$D$22</f>
        <v>1276.8</v>
      </c>
      <c r="S30" s="57">
        <f>S29*'2022-Charts'!$C$22*'2022-Charts'!$D$22</f>
        <v>1276.8</v>
      </c>
      <c r="T30" s="62">
        <f>T29*'2022-Charts'!$C$22*'2022-Charts'!$D$22</f>
        <v>1276.8</v>
      </c>
      <c r="U30" s="62">
        <f>U29*'2022-Charts'!$C$22*'2022-Charts'!$D$22</f>
        <v>1216</v>
      </c>
      <c r="V30" s="62">
        <f>V29*'2022-Charts'!$C$22*'2022-Charts'!$D$22</f>
        <v>1398.4</v>
      </c>
      <c r="W30" s="62">
        <f>W29*'2022-Charts'!$C$22*'2022-Charts'!$D$22</f>
        <v>1276.8</v>
      </c>
      <c r="X30" s="62">
        <f>X29*'2022-Charts'!$C$22*'2022-Charts'!$D$22</f>
        <v>1216</v>
      </c>
      <c r="Y30" s="62">
        <f>Y29*'2022-Charts'!$C$22*'2022-Charts'!$D$22</f>
        <v>1216</v>
      </c>
      <c r="Z30" s="107">
        <f>Z29*'2022-Charts'!$C$22*'2022-Charts'!$D$22</f>
        <v>1033.6000000000001</v>
      </c>
    </row>
    <row r="31" spans="2:28" ht="15.75" thickBot="1">
      <c r="B31" s="158" t="s">
        <v>62</v>
      </c>
      <c r="C31" s="151">
        <f t="shared" ref="C31:H31" si="1">C30-C28</f>
        <v>740.90000000000009</v>
      </c>
      <c r="D31" s="147">
        <f t="shared" si="1"/>
        <v>433</v>
      </c>
      <c r="E31" s="147">
        <f t="shared" si="1"/>
        <v>410.70000000000005</v>
      </c>
      <c r="F31" s="147">
        <f t="shared" si="1"/>
        <v>790.80000000000018</v>
      </c>
      <c r="G31" s="147">
        <f t="shared" si="1"/>
        <v>682.90000000000009</v>
      </c>
      <c r="H31" s="147">
        <f t="shared" si="1"/>
        <v>708.80000000000018</v>
      </c>
      <c r="I31" s="147">
        <f t="shared" ref="I31:N31" si="2">I30-I28</f>
        <v>643.80000000000018</v>
      </c>
      <c r="J31" s="147">
        <f t="shared" si="2"/>
        <v>409.30000000000018</v>
      </c>
      <c r="K31" s="147">
        <f t="shared" si="2"/>
        <v>476.80000000000018</v>
      </c>
      <c r="L31" s="147">
        <f t="shared" si="2"/>
        <v>407.90000000000009</v>
      </c>
      <c r="M31" s="147">
        <f t="shared" si="2"/>
        <v>416.80000000000018</v>
      </c>
      <c r="N31" s="160">
        <f t="shared" si="2"/>
        <v>-68.699999999999932</v>
      </c>
      <c r="O31" s="151">
        <f t="shared" ref="O31:Z31" si="3">O30-O28</f>
        <v>411</v>
      </c>
      <c r="P31" s="147">
        <f t="shared" si="3"/>
        <v>291.20000000000005</v>
      </c>
      <c r="Q31" s="147">
        <f t="shared" si="3"/>
        <v>464.40000000000009</v>
      </c>
      <c r="R31" s="147">
        <f t="shared" si="3"/>
        <v>485.79999999999995</v>
      </c>
      <c r="S31" s="147">
        <f t="shared" si="3"/>
        <v>750.8</v>
      </c>
      <c r="T31" s="148">
        <f t="shared" si="3"/>
        <v>736.8</v>
      </c>
      <c r="U31" s="148">
        <f t="shared" si="3"/>
        <v>892</v>
      </c>
      <c r="V31" s="148">
        <f t="shared" si="3"/>
        <v>1276.4000000000001</v>
      </c>
      <c r="W31" s="148">
        <f t="shared" si="3"/>
        <v>1194.8</v>
      </c>
      <c r="X31" s="148">
        <f t="shared" si="3"/>
        <v>1164</v>
      </c>
      <c r="Y31" s="148">
        <f t="shared" si="3"/>
        <v>1164</v>
      </c>
      <c r="Z31" s="160">
        <f t="shared" si="3"/>
        <v>981.60000000000014</v>
      </c>
      <c r="AA31" t="s">
        <v>63</v>
      </c>
    </row>
    <row r="33" spans="2:28">
      <c r="E33" s="35"/>
      <c r="F33" t="s">
        <v>64</v>
      </c>
      <c r="J33" s="27"/>
      <c r="K33" t="s">
        <v>65</v>
      </c>
      <c r="Q33" s="35"/>
      <c r="R33" t="s">
        <v>64</v>
      </c>
      <c r="AA33" s="27"/>
      <c r="AB33" t="s">
        <v>65</v>
      </c>
    </row>
    <row r="34" spans="2:28" ht="15.75" thickBot="1">
      <c r="F34" s="34"/>
      <c r="G34" s="34"/>
      <c r="H34" s="34"/>
      <c r="I34" s="34"/>
      <c r="J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2:28" ht="21.75" thickBot="1">
      <c r="B35" s="133" t="s">
        <v>66</v>
      </c>
      <c r="C35" s="212">
        <v>2021</v>
      </c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4"/>
      <c r="O35" s="218">
        <v>2022</v>
      </c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7"/>
    </row>
    <row r="36" spans="2:28" ht="15.75" thickBot="1">
      <c r="B36" s="83"/>
      <c r="C36" s="170" t="s">
        <v>40</v>
      </c>
      <c r="D36" s="146" t="s">
        <v>41</v>
      </c>
      <c r="E36" s="146" t="s">
        <v>42</v>
      </c>
      <c r="F36" s="146" t="s">
        <v>43</v>
      </c>
      <c r="G36" s="146" t="s">
        <v>44</v>
      </c>
      <c r="H36" s="146" t="s">
        <v>45</v>
      </c>
      <c r="I36" s="146" t="s">
        <v>46</v>
      </c>
      <c r="J36" s="146" t="s">
        <v>47</v>
      </c>
      <c r="K36" s="146" t="s">
        <v>48</v>
      </c>
      <c r="L36" s="146" t="s">
        <v>49</v>
      </c>
      <c r="M36" s="146" t="s">
        <v>50</v>
      </c>
      <c r="N36" s="171" t="s">
        <v>51</v>
      </c>
      <c r="O36" s="170" t="s">
        <v>40</v>
      </c>
      <c r="P36" s="146" t="s">
        <v>41</v>
      </c>
      <c r="Q36" s="146" t="s">
        <v>42</v>
      </c>
      <c r="R36" s="146" t="s">
        <v>43</v>
      </c>
      <c r="S36" s="146" t="s">
        <v>44</v>
      </c>
      <c r="T36" s="146" t="s">
        <v>45</v>
      </c>
      <c r="U36" s="146" t="s">
        <v>46</v>
      </c>
      <c r="V36" s="146" t="s">
        <v>47</v>
      </c>
      <c r="W36" s="146" t="s">
        <v>48</v>
      </c>
      <c r="X36" s="146" t="s">
        <v>49</v>
      </c>
      <c r="Y36" s="146" t="s">
        <v>50</v>
      </c>
      <c r="Z36" s="172" t="s">
        <v>51</v>
      </c>
    </row>
    <row r="37" spans="2:28">
      <c r="B37" s="134"/>
      <c r="C37" s="163">
        <f>SUM('AEP-EMS'!C42,'TH-MEA'!C42, Avangrid!C42,'BWP ECC'!C42,'Con Edison'!C42,'Arizona Corp'!C42,'NIPSCO-Elc'!C42,SDGE!C42,TVA!C42,'MX-MIM'!C42,'Consumers Energy'!C42,TPC!C42,WB_EVN!C42,'NV Energy'!C42,VN_NLDC!C42,Energisa!C42,'TH-PEA-IMPL'!C42,CPS_ADMS_BV!C42)</f>
        <v>0</v>
      </c>
      <c r="D37" s="164">
        <f>SUM('AEP-EMS'!D42,'TH-MEA'!D42, Avangrid!D42,'BWP ECC'!D42,'Con Edison'!D42,'Arizona Corp'!D42,'NIPSCO-Elc'!D42,SDGE!D42,TVA!D42,'MX-MIM'!D42,'Consumers Energy'!D42,TPC!D42,WB_EVN!D42,'NV Energy'!D42,VN_NLDC!D42,Energisa!D42,'TH-PEA-IMPL'!D42,CPS_ADMS_BV!D42)</f>
        <v>0</v>
      </c>
      <c r="E37" s="164">
        <f>SUM('AEP-EMS'!E42,'TH-MEA'!E42, Avangrid!E42,'BWP ECC'!E42,'Con Edison'!E42,'Arizona Corp'!E42,'NIPSCO-Elc'!E42,SDGE!E42,TVA!E42,'MX-MIM'!E42,'Consumers Energy'!E42,TPC!E42,WB_EVN!E42,'NV Energy'!E42,VN_NLDC!E42,Energisa!E42,'TH-PEA-IMPL'!E42,CPS_ADMS_BV!E42)</f>
        <v>0</v>
      </c>
      <c r="F37" s="164">
        <f>SUM('AEP-EMS'!F42,'TH-MEA'!F42, Avangrid!F42,'BWP ECC'!F42,'Con Edison'!F42,'Arizona Corp'!F42,'NIPSCO-Elc'!F42,SDGE!F42,TVA!F42,'MX-MIM'!F42,'Consumers Energy'!F42,TPC!F42,WB_EVN!F42,'NV Energy'!F42,VN_NLDC!F42,Energisa!F42,'TH-PEA-IMPL'!F42,CPS_ADMS_BV!F42)</f>
        <v>0</v>
      </c>
      <c r="G37" s="164">
        <f>SUM('AEP-EMS'!G42,'TH-MEA'!G42, Avangrid!G42,'BWP ECC'!G42,'Con Edison'!G42,'Arizona Corp'!G42,'NIPSCO-Elc'!G42,SDGE!G42,TVA!G42,'MX-MIM'!G42,'Consumers Energy'!G42,TPC!G42,WB_EVN!G42,'NV Energy'!G42,VN_NLDC!G42,Energisa!G42,'TH-PEA-IMPL'!G42,CPS_ADMS_BV!G42)</f>
        <v>0</v>
      </c>
      <c r="H37" s="164">
        <f>SUM('AEP-EMS'!H42,'TH-MEA'!H42, Avangrid!H42,'BWP ECC'!H42,'Con Edison'!H42,'Arizona Corp'!H42,'NIPSCO-Elc'!H42,SDGE!H42,TVA!H42,'MX-MIM'!H42,'Consumers Energy'!H42,TPC!H42,WB_EVN!H42,'NV Energy'!H42,VN_NLDC!H42,Energisa!H42,'TH-PEA-IMPL'!H42,CPS_ADMS_BV!H42)</f>
        <v>0</v>
      </c>
      <c r="I37" s="165">
        <f>SUM('AEP-EMS'!I42,'TH-MEA'!I42, Avangrid!I42,'BWP ECC'!I42,'Con Edison'!I42,'Arizona Corp'!I42,'NIPSCO-Elc'!I42,SDGE!I42,TVA!I42,'MX-MIM'!I42,'Consumers Energy'!I42,TPC!I42,WB_EVN!I42,'NV Energy'!I42,VN_NLDC!I42,Energisa!I42,'TH-PEA-IMPL'!I42,CPS_ADMS_BV!I42)</f>
        <v>0</v>
      </c>
      <c r="J37" s="165">
        <f>SUM('AEP-EMS'!J42,'TH-MEA'!J42, Avangrid!J42,'BWP ECC'!J42,'Con Edison'!J42,'Arizona Corp'!J42,'NIPSCO-Elc'!J42,SDGE!J42,TVA!J42,'MX-MIM'!J42,'Consumers Energy'!J42,TPC!J42,WB_EVN!J42,'NV Energy'!J42,VN_NLDC!J42,Energisa!J42,'TH-PEA-IMPL'!J42,CPS_ADMS_BV!J42)</f>
        <v>0</v>
      </c>
      <c r="K37" s="166">
        <f>SUM('AEP-EMS'!K42,'TH-MEA'!K42, Avangrid!K42,'BWP ECC'!K42,'Con Edison'!K42,'Arizona Corp'!K42,'NIPSCO-Elc'!K42,SDGE!K42,TVA!K42,'MX-MIM'!K42,'Consumers Energy'!K42,TPC!K42,WB_EVN!K42,'NV Energy'!K42,VN_NLDC!K42,Energisa!K42,'TH-PEA-IMPL'!K42,CPS_ADMS_BV!K42)</f>
        <v>0</v>
      </c>
      <c r="L37" s="166">
        <f>SUM('AEP-EMS'!L42,'TH-MEA'!L42, Avangrid!L42,'BWP ECC'!L42,'Con Edison'!L42,'Arizona Corp'!L42,'NIPSCO-Elc'!L42,SDGE!L42,TVA!L42,'MX-MIM'!L42,'Consumers Energy'!L42,TPC!L42,WB_EVN!L42,'NV Energy'!L42,VN_NLDC!L42,Energisa!L42,'TH-PEA-IMPL'!L42,CPS_ADMS_BV!L42)</f>
        <v>0</v>
      </c>
      <c r="M37" s="167">
        <f>SUM('AEP-EMS'!M42,'TH-MEA'!M42, Avangrid!M42,'BWP ECC'!M42,'Con Edison'!M42,'Arizona Corp'!M42,'NIPSCO-Elc'!M42,SDGE!M42,TVA!M42,'MX-MIM'!M42,'Consumers Energy'!M42,TPC!M42,WB_EVN!M42,'NV Energy'!M42,VN_NLDC!M42,Energisa!M42,'TH-PEA-IMPL'!M42,CPS_ADMS_BV!M42)</f>
        <v>0</v>
      </c>
      <c r="N37" s="168">
        <f>SUM('AEP-EMS'!N42,'TH-MEA'!N42, Avangrid!N42,'BWP ECC'!N42,'Con Edison'!N42,'Arizona Corp'!N42,'NIPSCO-Elc'!N42,SDGE!N42,TVA!N42,'MX-MIM'!N42,'Consumers Energy'!N42,TPC!N42,WB_EVN!N42,'NV Energy'!N42,VN_NLDC!N42,Energisa!N42,'TH-PEA-IMPL'!N42,CPS_ADMS_BV!N42)</f>
        <v>0</v>
      </c>
      <c r="O37" s="163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9"/>
    </row>
    <row r="38" spans="2:28">
      <c r="B38" s="104" t="s">
        <v>67</v>
      </c>
      <c r="C38" s="119">
        <f>SUM('AEP-EMS'!C38,'TH-MEA'!C38, Avangrid!C38,'BWP ECC'!C38,'Con Edison'!C38,'Arizona Corp'!C38,'NIPSCO-Elc'!C38,SDGE!C38,TVA!C38,'MX-MIM'!C38,'Consumers Energy'!C38,TPC!C38,WB_EVN!C38,'NV Energy'!C38,VN_NLDC!C38,Energisa!C38,'TH-PEA-IMPL'!C38,CPS_ADMS_BV!C38,'Canadian Solar Spain'!C38,'PIP-SEC'!C38,BHE!C38,'BWP Telecom'!C38,Duquesne!C38,SEPA_NIST!C38,'Future Client 2'!C38,'Future Client 3'!C38,'Future Client 4'!C38,'Future Client 5'!C38)</f>
        <v>0</v>
      </c>
      <c r="D38" s="112">
        <f>SUM('AEP-EMS'!D38,'TH-MEA'!D38, Avangrid!D38,'BWP ECC'!D38,'Con Edison'!D38,'Arizona Corp'!D38,'NIPSCO-Elc'!D38,SDGE!D38,TVA!D38,'MX-MIM'!D38,'Consumers Energy'!D38,TPC!D38,WB_EVN!D38,'NV Energy'!D38,VN_NLDC!D38,Energisa!D38,'TH-PEA-IMPL'!D38,CPS_ADMS_BV!D38,'Canadian Solar Spain'!D38,'PIP-SEC'!D38,BHE!D38,'BWP Telecom'!D38,Duquesne!D38,SEPA_NIST!D38,'Future Client 2'!D38,'Future Client 3'!D38,'Future Client 4'!D38,'Future Client 5'!D38)</f>
        <v>0</v>
      </c>
      <c r="E38" s="112">
        <f>SUM('AEP-EMS'!E38,'TH-MEA'!E38, Avangrid!E38,'BWP ECC'!E38,'Con Edison'!E38,'Arizona Corp'!E38,'NIPSCO-Elc'!E38,SDGE!E38,TVA!E38,'MX-MIM'!E38,'Consumers Energy'!E38,TPC!E38,WB_EVN!E38,'NV Energy'!E38,VN_NLDC!E38,Energisa!E38,'TH-PEA-IMPL'!E38,CPS_ADMS_BV!E38,'Canadian Solar Spain'!E38,'PIP-SEC'!E38,BHE!E38,'BWP Telecom'!E38,Duquesne!E38,SEPA_NIST!E38,'Future Client 2'!E38,'Future Client 3'!E38,'Future Client 4'!E38,'Future Client 5'!E38)</f>
        <v>0</v>
      </c>
      <c r="F38" s="112">
        <f>SUM('AEP-EMS'!F38,'TH-MEA'!F38, Avangrid!F38,'BWP ECC'!F38,'Con Edison'!F38,'Arizona Corp'!F38,'NIPSCO-Elc'!F38,SDGE!F38,TVA!F38,'MX-MIM'!F38,'Consumers Energy'!F38,TPC!F38,WB_EVN!F38,'NV Energy'!F38,VN_NLDC!F38,Energisa!F38,'TH-PEA-IMPL'!F38,CPS_ADMS_BV!F38,'Canadian Solar Spain'!F38,'PIP-SEC'!F38,BHE!F38,'BWP Telecom'!F38,Duquesne!F38,SEPA_NIST!F38,'Future Client 2'!F38,'Future Client 3'!F38,'Future Client 4'!F38,'Future Client 5'!F38)</f>
        <v>0</v>
      </c>
      <c r="G38" s="112">
        <f>SUM('AEP-EMS'!G38,'TH-MEA'!G38, Avangrid!G38,'BWP ECC'!G38,'Con Edison'!G38,'Arizona Corp'!G38,'NIPSCO-Elc'!G38,SDGE!G38,TVA!G38,'MX-MIM'!G38,'Consumers Energy'!G38,TPC!G38,WB_EVN!G38,'NV Energy'!G38,VN_NLDC!G38,Energisa!G38,'TH-PEA-IMPL'!G38,CPS_ADMS_BV!G38,'Canadian Solar Spain'!G38,'PIP-SEC'!G38,BHE!G38,'BWP Telecom'!G38,Duquesne!G38,SEPA_NIST!G38,'Future Client 2'!G38,'Future Client 3'!G38,'Future Client 4'!G38,'Future Client 5'!G38)</f>
        <v>0</v>
      </c>
      <c r="H38" s="112">
        <f>SUM('AEP-EMS'!H38,'TH-MEA'!H38, Avangrid!H38,'BWP ECC'!H38,'Con Edison'!H38,'Arizona Corp'!H38,'NIPSCO-Elc'!H38,SDGE!H38,TVA!H38,'MX-MIM'!H38,'Consumers Energy'!H38,TPC!H38,WB_EVN!H38,'NV Energy'!H38,VN_NLDC!H38,Energisa!H38,'TH-PEA-IMPL'!H38,CPS_ADMS_BV!H38,'Canadian Solar Spain'!H38,'PIP-SEC'!H38,BHE!H38,'BWP Telecom'!H38,Duquesne!H38,SEPA_NIST!H38,'Future Client 2'!H38,'Future Client 3'!H38,'Future Client 4'!H38,'Future Client 5'!H38)</f>
        <v>0</v>
      </c>
      <c r="I38" s="112">
        <f>SUM('AEP-EMS'!I38,'TH-MEA'!I38, Avangrid!I38,'BWP ECC'!I38,'Con Edison'!I38,'Arizona Corp'!I38,'NIPSCO-Elc'!I38,SDGE!I38,TVA!I38,'MX-MIM'!I38,'Consumers Energy'!I38,TPC!I38,WB_EVN!I38,'NV Energy'!I38,VN_NLDC!I38,Energisa!I38,'TH-PEA-IMPL'!I38,CPS_ADMS_BV!I38,'Canadian Solar Spain'!I38,'PIP-SEC'!I38,BHE!I38,'BWP Telecom'!I38,Duquesne!I38,SEPA_NIST!I38,'Future Client 2'!I38,'Future Client 3'!I38,'Future Client 4'!I38,'Future Client 5'!I38)</f>
        <v>0</v>
      </c>
      <c r="J38" s="112">
        <f>SUM('AEP-EMS'!J38,'TH-MEA'!J38, Avangrid!J38,'BWP ECC'!J38,'Con Edison'!J38,'Arizona Corp'!J38,'NIPSCO-Elc'!J38,SDGE!J38,TVA!J38,'MX-MIM'!J38,'Consumers Energy'!J38,TPC!J38,WB_EVN!J38,'NV Energy'!J38,VN_NLDC!J38,Energisa!J38,'TH-PEA-IMPL'!J38,CPS_ADMS_BV!J38,'Canadian Solar Spain'!J38,'PIP-SEC'!J38,BHE!J38,'BWP Telecom'!J38,Duquesne!J38,SEPA_NIST!J38,'Future Client 2'!J38,'Future Client 3'!J38,'Future Client 4'!J38,'Future Client 5'!J38)</f>
        <v>0</v>
      </c>
      <c r="K38" s="112">
        <f>SUM('AEP-EMS'!K38,'TH-MEA'!K38, Avangrid!K38,'BWP ECC'!K38,'Con Edison'!K38,'Arizona Corp'!K38,'NIPSCO-Elc'!K38,SDGE!K38,TVA!K38,'MX-MIM'!K38,'Consumers Energy'!K38,TPC!K38,WB_EVN!K38,'NV Energy'!K38,VN_NLDC!K38,Energisa!K38,'TH-PEA-IMPL'!K38,CPS_ADMS_BV!K38,'Canadian Solar Spain'!K38,'PIP-SEC'!K38,BHE!K38,'BWP Telecom'!K38,Duquesne!K38,SEPA_NIST!K38,'Future Client 2'!K38,'Future Client 3'!K38,'Future Client 4'!K38,'Future Client 5'!K38)</f>
        <v>0</v>
      </c>
      <c r="L38" s="112">
        <f>SUM('AEP-EMS'!L38,'TH-MEA'!L38, Avangrid!L38,'BWP ECC'!L38,'Con Edison'!L38,'Arizona Corp'!L38,'NIPSCO-Elc'!L38,SDGE!L38,TVA!L38,'MX-MIM'!L38,'Consumers Energy'!L38,TPC!L38,WB_EVN!L38,'NV Energy'!L38,VN_NLDC!L38,Energisa!L38,'TH-PEA-IMPL'!L38,CPS_ADMS_BV!L38,'Canadian Solar Spain'!L38,'PIP-SEC'!L38,BHE!L38,'BWP Telecom'!L38,Duquesne!L38,SEPA_NIST!L38,'Future Client 2'!L38,'Future Client 3'!L38,'Future Client 4'!L38,'Future Client 5'!L38)</f>
        <v>0</v>
      </c>
      <c r="M38" s="131">
        <f>SUM('AEP-EMS'!M38,'TH-MEA'!M38, Avangrid!M38,'BWP ECC'!M38,'Con Edison'!M38,'Arizona Corp'!M38,'NIPSCO-Elc'!M38,SDGE!M38,TVA!M38,'MX-MIM'!M38,'Consumers Energy'!M38,TPC!M38,WB_EVN!M38,'NV Energy'!M38,VN_NLDC!M38,Energisa!M38,'TH-PEA-IMPL'!M38,CPS_ADMS_BV!M38,'Canadian Solar Spain'!M38,'PIP-SEC'!M38,BHE!M38,'BWP Telecom'!M38,Duquesne!M38,SEPA_NIST!M38,'Future Client 2'!M38,'Future Client 3'!M38,'Future Client 4'!M38,'Future Client 5'!M38)</f>
        <v>0</v>
      </c>
      <c r="N38" s="161">
        <f>SUM('AEP-EMS'!N38,'TH-MEA'!N38, Avangrid!N38,'BWP ECC'!N38,'Con Edison'!N38,'Arizona Corp'!N38,'NIPSCO-Elc'!N38,SDGE!N38,TVA!N38,'MX-MIM'!N38,'Consumers Energy'!N38,TPC!N38,WB_EVN!N38,'NV Energy'!N38,VN_NLDC!N38,Energisa!N38,'TH-PEA-IMPL'!N38,CPS_ADMS_BV!N38,'Canadian Solar Spain'!N38,'PIP-SEC'!N38,BHE!N38,'BWP Telecom'!N38,Duquesne!N38,SEPA_NIST!N38,'Future Client 2'!N38,'Future Client 3'!N38,'Future Client 4'!N38,'Future Client 5'!N38)</f>
        <v>0</v>
      </c>
      <c r="O38" s="122">
        <f>SUM('AEP-EMS'!O38,'TH-MEA'!O38, Avangrid!O38,'BWP ECC'!O38,'Con Edison'!O38,'Arizona Corp'!O38,'NIPSCO-Elc'!O38,SDGE!O38,TVA!O38,'MX-MIM'!O38,'Consumers Energy'!O38,TPC!O38,WB_EVN!O38,'NV Energy'!O38,VN_NLDC!O38,Energisa!O38,'TH-PEA-IMPL'!O38,CPS_ADMS_BV!O38,'Canadian Solar Spain'!O38,'PIP-SEC'!O38,BHE!O38,'BWP Telecom'!O38,Duquesne!O38,SEPA_NIST!O38,'Future Client 2'!O38,'Future Client 3'!O38,'Future Client 4'!O38,'Future Client 5'!O38)</f>
        <v>0</v>
      </c>
      <c r="P38" s="118">
        <f>SUM('AEP-EMS'!P38,'TH-MEA'!P38, Avangrid!P38,'BWP ECC'!P38,'Con Edison'!P38,'Arizona Corp'!P38,'NIPSCO-Elc'!P38,SDGE!P38,TVA!P38,'MX-MIM'!P38,'Consumers Energy'!P38,TPC!P38,WB_EVN!P38,'NV Energy'!P38,VN_NLDC!P38,Energisa!P38,'TH-PEA-IMPL'!P38,CPS_ADMS_BV!P38,'Canadian Solar Spain'!P38,'PIP-SEC'!P38,BHE!P38,'BWP Telecom'!P38,Duquesne!P38,SEPA_NIST!P38,'Future Client 2'!P38,'Future Client 3'!P38,'Future Client 4'!P38,'Future Client 5'!P38)</f>
        <v>0</v>
      </c>
      <c r="Q38" s="118">
        <f>SUM('AEP-EMS'!Q38,'TH-MEA'!Q38, Avangrid!Q38,'BWP ECC'!Q38,'Con Edison'!Q38,'Arizona Corp'!Q38,'NIPSCO-Elc'!Q38,SDGE!Q38,TVA!Q38,'MX-MIM'!Q38,'Consumers Energy'!Q38,TPC!Q38,WB_EVN!Q38,'NV Energy'!Q38,VN_NLDC!Q38,Energisa!Q38,'TH-PEA-IMPL'!Q38,CPS_ADMS_BV!Q38,'Canadian Solar Spain'!Q38,'PIP-SEC'!Q38,BHE!Q38,'BWP Telecom'!Q38,Duquesne!Q38,SEPA_NIST!Q38,'Future Client 2'!Q38,'Future Client 3'!Q38,'Future Client 4'!Q38,'Future Client 5'!Q38)</f>
        <v>0</v>
      </c>
      <c r="R38" s="118">
        <f>SUM('AEP-EMS'!R38,'TH-MEA'!R38, Avangrid!R38,'BWP ECC'!R38,'Con Edison'!R38,'Arizona Corp'!R38,'NIPSCO-Elc'!R38,SDGE!R38,TVA!R38,'MX-MIM'!R38,'Consumers Energy'!R38,TPC!R38,WB_EVN!R38,'NV Energy'!R38,VN_NLDC!R38,Energisa!R38,'TH-PEA-IMPL'!R38,CPS_ADMS_BV!R38,'Canadian Solar Spain'!R38,'PIP-SEC'!R38,BHE!R38,'BWP Telecom'!R38,Duquesne!R38,SEPA_NIST!R38,'Future Client 2'!R38,'Future Client 3'!R38,'Future Client 4'!R38,'Future Client 5'!R38)</f>
        <v>0</v>
      </c>
      <c r="S38" s="118">
        <f>SUM('AEP-EMS'!S38,'TH-MEA'!S38, Avangrid!S38,'BWP ECC'!S38,'Con Edison'!S38,'Arizona Corp'!S38,'NIPSCO-Elc'!S38,SDGE!S38,TVA!S38,'MX-MIM'!S38,'Consumers Energy'!S38,TPC!S38,WB_EVN!S38,'NV Energy'!S38,VN_NLDC!S38,Energisa!S38,'TH-PEA-IMPL'!S38,CPS_ADMS_BV!S38,'Canadian Solar Spain'!S38,'PIP-SEC'!S38,BHE!S38,'BWP Telecom'!S38,Duquesne!S38,SEPA_NIST!S38,'Future Client 2'!S38,'Future Client 3'!S38,'Future Client 4'!S38,'Future Client 5'!S38)</f>
        <v>0</v>
      </c>
      <c r="T38" s="118">
        <f>SUM('AEP-EMS'!T38,'TH-MEA'!T38, Avangrid!T38,'BWP ECC'!T38,'Con Edison'!T38,'Arizona Corp'!T38,'NIPSCO-Elc'!T38,SDGE!T38,TVA!T38,'MX-MIM'!T38,'Consumers Energy'!T38,TPC!T38,WB_EVN!T38,'NV Energy'!T38,VN_NLDC!T38,Energisa!T38,'TH-PEA-IMPL'!T38,CPS_ADMS_BV!T38,'Canadian Solar Spain'!T38,'PIP-SEC'!T38,BHE!T38,'BWP Telecom'!T38,Duquesne!T38,SEPA_NIST!T38,'Future Client 2'!T38,'Future Client 3'!T38,'Future Client 4'!T38,'Future Client 5'!T38)</f>
        <v>0</v>
      </c>
      <c r="U38" s="118">
        <f>SUM('AEP-EMS'!U38,'TH-MEA'!U38, Avangrid!U38,'BWP ECC'!U38,'Con Edison'!U38,'Arizona Corp'!U38,'NIPSCO-Elc'!U38,SDGE!U38,TVA!U38,'MX-MIM'!U38,'Consumers Energy'!U38,TPC!U38,WB_EVN!U38,'NV Energy'!U38,VN_NLDC!U38,Energisa!U38,'TH-PEA-IMPL'!U38,CPS_ADMS_BV!U38,'Canadian Solar Spain'!U38,'PIP-SEC'!U38,BHE!U38,'BWP Telecom'!U38,Duquesne!U38,SEPA_NIST!U38,'Future Client 2'!U38,'Future Client 3'!U38,'Future Client 4'!U38,'Future Client 5'!U38)</f>
        <v>0</v>
      </c>
      <c r="V38" s="118">
        <f>SUM('AEP-EMS'!V38,'TH-MEA'!V38, Avangrid!V38,'BWP ECC'!V38,'Con Edison'!V38,'Arizona Corp'!V38,'NIPSCO-Elc'!V38,SDGE!V38,TVA!V38,'MX-MIM'!V38,'Consumers Energy'!V38,TPC!V38,WB_EVN!V38,'NV Energy'!V38,VN_NLDC!V38,Energisa!V38,'TH-PEA-IMPL'!V38,CPS_ADMS_BV!V38,'Canadian Solar Spain'!V38,'PIP-SEC'!V38,BHE!V38,'BWP Telecom'!V38,Duquesne!V38,SEPA_NIST!V38,'Future Client 2'!V38,'Future Client 3'!V38,'Future Client 4'!V38,'Future Client 5'!V38)</f>
        <v>0</v>
      </c>
      <c r="W38" s="118">
        <f>SUM('AEP-EMS'!W38,'TH-MEA'!W38, Avangrid!W38,'BWP ECC'!W38,'Con Edison'!W38,'Arizona Corp'!W38,'NIPSCO-Elc'!W38,SDGE!W38,TVA!W38,'MX-MIM'!W38,'Consumers Energy'!W38,TPC!W38,WB_EVN!W38,'NV Energy'!W38,VN_NLDC!W38,Energisa!W38,'TH-PEA-IMPL'!W38,CPS_ADMS_BV!W38,'Canadian Solar Spain'!W38,'PIP-SEC'!W38,BHE!W38,'BWP Telecom'!W38,Duquesne!W38,SEPA_NIST!W38,'Future Client 2'!W38,'Future Client 3'!W38,'Future Client 4'!W38,'Future Client 5'!W38)</f>
        <v>0</v>
      </c>
      <c r="X38" s="118">
        <f>SUM('AEP-EMS'!X38,'TH-MEA'!X38, Avangrid!X38,'BWP ECC'!X38,'Con Edison'!X38,'Arizona Corp'!X38,'NIPSCO-Elc'!X38,SDGE!X38,TVA!X38,'MX-MIM'!X38,'Consumers Energy'!X38,TPC!X38,WB_EVN!X38,'NV Energy'!X38,VN_NLDC!X38,Energisa!X38,'TH-PEA-IMPL'!X38,CPS_ADMS_BV!X38,'Canadian Solar Spain'!X38,'PIP-SEC'!X38,BHE!X38,'BWP Telecom'!X38,Duquesne!X38,SEPA_NIST!X38,'Future Client 2'!X38,'Future Client 3'!X38,'Future Client 4'!X38,'Future Client 5'!X38)</f>
        <v>0</v>
      </c>
      <c r="Y38" s="118">
        <f>SUM('AEP-EMS'!Y38,'TH-MEA'!Y38, Avangrid!Y38,'BWP ECC'!Y38,'Con Edison'!Y38,'Arizona Corp'!Y38,'NIPSCO-Elc'!Y38,SDGE!Y38,TVA!Y38,'MX-MIM'!Y38,'Consumers Energy'!Y38,TPC!Y38,WB_EVN!Y38,'NV Energy'!Y38,VN_NLDC!Y38,Energisa!Y38,'TH-PEA-IMPL'!Y38,CPS_ADMS_BV!Y38,'Canadian Solar Spain'!Y38,'PIP-SEC'!Y38,BHE!Y38,'BWP Telecom'!Y38,Duquesne!Y38,SEPA_NIST!Y38,'Future Client 2'!Y38,'Future Client 3'!Y38,'Future Client 4'!Y38,'Future Client 5'!Y38)</f>
        <v>0</v>
      </c>
      <c r="Z38" s="123">
        <f>SUM('AEP-EMS'!Z38,'TH-MEA'!Z38, Avangrid!Z38,'BWP ECC'!Z38,'Con Edison'!Z38,'Arizona Corp'!Z38,'NIPSCO-Elc'!Z38,SDGE!Z38,TVA!Z38,'MX-MIM'!Z38,'Consumers Energy'!Z38,TPC!Z38,WB_EVN!Z38,'NV Energy'!Z38,VN_NLDC!Z38,Energisa!Z38,'TH-PEA-IMPL'!Z38,CPS_ADMS_BV!Z38,'Canadian Solar Spain'!Z38,'PIP-SEC'!Z38,BHE!Z38,'BWP Telecom'!Z38,Duquesne!Z38,SEPA_NIST!Z38,'Future Client 2'!Z38,'Future Client 3'!Z38,'Future Client 4'!Z38,'Future Client 5'!Z38)</f>
        <v>0</v>
      </c>
    </row>
    <row r="39" spans="2:28">
      <c r="B39" s="104" t="s">
        <v>68</v>
      </c>
      <c r="C39" s="119">
        <f>SUM('AEP-EMS'!C39,'TH-MEA'!C39, Avangrid!C39,'BWP ECC'!C39,'Con Edison'!C39,'Arizona Corp'!C39,'NIPSCO-Elc'!C39,SDGE!C39,TVA!C39,'MX-MIM'!C39,'Consumers Energy'!C39,TPC!C39,WB_EVN!C39,'NV Energy'!C39,VN_NLDC!C39,Energisa!C39,'TH-PEA-IMPL'!C39,CPS_ADMS_BV!C39,'Canadian Solar Spain'!C39,'PIP-SEC'!C39,BHE!C39,'BWP Telecom'!C39,Duquesne!C39,SEPA_NIST!C39,'Future Client 2'!C39,'Future Client 3'!C39,'Future Client 4'!C39,'Future Client 5'!C39)</f>
        <v>0</v>
      </c>
      <c r="D39" s="112">
        <f>SUM('AEP-EMS'!D39,'TH-MEA'!D39, Avangrid!D39,'BWP ECC'!D39,'Con Edison'!D39,'Arizona Corp'!D39,'NIPSCO-Elc'!D39,SDGE!D39,TVA!D39,'MX-MIM'!D39,'Consumers Energy'!D39,TPC!D39,WB_EVN!D39,'NV Energy'!D39,VN_NLDC!D39,Energisa!D39,'TH-PEA-IMPL'!D39,CPS_ADMS_BV!D39,'Canadian Solar Spain'!D39,'PIP-SEC'!D39,BHE!D39,'BWP Telecom'!D39,Duquesne!D39,SEPA_NIST!D39,'Future Client 2'!D39,'Future Client 3'!D39,'Future Client 4'!D39,'Future Client 5'!D39)</f>
        <v>0</v>
      </c>
      <c r="E39" s="112">
        <f>SUM('AEP-EMS'!E39,'TH-MEA'!E39, Avangrid!E39,'BWP ECC'!E39,'Con Edison'!E39,'Arizona Corp'!E39,'NIPSCO-Elc'!E39,SDGE!E39,TVA!E39,'MX-MIM'!E39,'Consumers Energy'!E39,TPC!E39,WB_EVN!E39,'NV Energy'!E39,VN_NLDC!E39,Energisa!E39,'TH-PEA-IMPL'!E39,CPS_ADMS_BV!E39,'Canadian Solar Spain'!E39,'PIP-SEC'!E39,BHE!E39,'BWP Telecom'!E39,Duquesne!E39,SEPA_NIST!E39,'Future Client 2'!E39,'Future Client 3'!E39,'Future Client 4'!E39,'Future Client 5'!E39)</f>
        <v>0</v>
      </c>
      <c r="F39" s="112">
        <f>SUM('AEP-EMS'!F39,'TH-MEA'!F39, Avangrid!F39,'BWP ECC'!F39,'Con Edison'!F39,'Arizona Corp'!F39,'NIPSCO-Elc'!F39,SDGE!F39,TVA!F39,'MX-MIM'!F39,'Consumers Energy'!F39,TPC!F39,WB_EVN!F39,'NV Energy'!F39,VN_NLDC!F39,Energisa!F39,'TH-PEA-IMPL'!F39,CPS_ADMS_BV!F39,'Canadian Solar Spain'!F39,'PIP-SEC'!F39,BHE!F39,'BWP Telecom'!F39,Duquesne!F39,SEPA_NIST!F39,'Future Client 2'!F39,'Future Client 3'!F39,'Future Client 4'!F39,'Future Client 5'!F39)</f>
        <v>0</v>
      </c>
      <c r="G39" s="112">
        <f>SUM('AEP-EMS'!G39,'TH-MEA'!G39, Avangrid!G39,'BWP ECC'!G39,'Con Edison'!G39,'Arizona Corp'!G39,'NIPSCO-Elc'!G39,SDGE!G39,TVA!G39,'MX-MIM'!G39,'Consumers Energy'!G39,TPC!G39,WB_EVN!G39,'NV Energy'!G39,VN_NLDC!G39,Energisa!G39,'TH-PEA-IMPL'!G39,CPS_ADMS_BV!G39,'Canadian Solar Spain'!G39,'PIP-SEC'!G39,BHE!G39,'BWP Telecom'!G39,Duquesne!G39,SEPA_NIST!G39,'Future Client 2'!G39,'Future Client 3'!G39,'Future Client 4'!G39,'Future Client 5'!G39)</f>
        <v>0</v>
      </c>
      <c r="H39" s="112">
        <f>SUM('AEP-EMS'!H39,'TH-MEA'!H39, Avangrid!H39,'BWP ECC'!H39,'Con Edison'!H39,'Arizona Corp'!H39,'NIPSCO-Elc'!H39,SDGE!H39,TVA!H39,'MX-MIM'!H39,'Consumers Energy'!H39,TPC!H39,WB_EVN!H39,'NV Energy'!H39,VN_NLDC!H39,Energisa!H39,'TH-PEA-IMPL'!H39,CPS_ADMS_BV!H39,'Canadian Solar Spain'!H39,'PIP-SEC'!H39,BHE!H39,'BWP Telecom'!H39,Duquesne!H39,SEPA_NIST!H39,'Future Client 2'!H39,'Future Client 3'!H39,'Future Client 4'!H39,'Future Client 5'!H39)</f>
        <v>0</v>
      </c>
      <c r="I39" s="112">
        <f>SUM('AEP-EMS'!I39,'TH-MEA'!I39, Avangrid!I39,'BWP ECC'!I39,'Con Edison'!I39,'Arizona Corp'!I39,'NIPSCO-Elc'!I39,SDGE!I39,TVA!I39,'MX-MIM'!I39,'Consumers Energy'!I39,TPC!I39,WB_EVN!I39,'NV Energy'!I39,VN_NLDC!I39,Energisa!I39,'TH-PEA-IMPL'!I39,CPS_ADMS_BV!I39,'Canadian Solar Spain'!I39,'PIP-SEC'!I39,BHE!I39,'BWP Telecom'!I39,Duquesne!I39,SEPA_NIST!I39,'Future Client 2'!I39,'Future Client 3'!I39,'Future Client 4'!I39,'Future Client 5'!I39)</f>
        <v>0</v>
      </c>
      <c r="J39" s="112">
        <f>SUM('AEP-EMS'!J39,'TH-MEA'!J39, Avangrid!J39,'BWP ECC'!J39,'Con Edison'!J39,'Arizona Corp'!J39,'NIPSCO-Elc'!J39,SDGE!J39,TVA!J39,'MX-MIM'!J39,'Consumers Energy'!J39,TPC!J39,WB_EVN!J39,'NV Energy'!J39,VN_NLDC!J39,Energisa!J39,'TH-PEA-IMPL'!J39,CPS_ADMS_BV!J39,'Canadian Solar Spain'!J39,'PIP-SEC'!J39,BHE!J39,'BWP Telecom'!J39,Duquesne!J39,SEPA_NIST!J39,'Future Client 2'!J39,'Future Client 3'!J39,'Future Client 4'!J39,'Future Client 5'!J39)</f>
        <v>0</v>
      </c>
      <c r="K39" s="112">
        <f>SUM('AEP-EMS'!K39,'TH-MEA'!K39, Avangrid!K39,'BWP ECC'!K39,'Con Edison'!K39,'Arizona Corp'!K39,'NIPSCO-Elc'!K39,SDGE!K39,TVA!K39,'MX-MIM'!K39,'Consumers Energy'!K39,TPC!K39,WB_EVN!K39,'NV Energy'!K39,VN_NLDC!K39,Energisa!K39,'TH-PEA-IMPL'!K39,CPS_ADMS_BV!K39,'Canadian Solar Spain'!K39,'PIP-SEC'!K39,BHE!K39,'BWP Telecom'!K39,Duquesne!K39,SEPA_NIST!K39,'Future Client 2'!K39,'Future Client 3'!K39,'Future Client 4'!K39,'Future Client 5'!K39)</f>
        <v>0</v>
      </c>
      <c r="L39" s="112">
        <f>SUM('AEP-EMS'!L39,'TH-MEA'!L39, Avangrid!L39,'BWP ECC'!L39,'Con Edison'!L39,'Arizona Corp'!L39,'NIPSCO-Elc'!L39,SDGE!L39,TVA!L39,'MX-MIM'!L39,'Consumers Energy'!L39,TPC!L39,WB_EVN!L39,'NV Energy'!L39,VN_NLDC!L39,Energisa!L39,'TH-PEA-IMPL'!L39,CPS_ADMS_BV!L39,'Canadian Solar Spain'!L39,'PIP-SEC'!L39,BHE!L39,'BWP Telecom'!L39,Duquesne!L39,SEPA_NIST!L39,'Future Client 2'!L39,'Future Client 3'!L39,'Future Client 4'!L39,'Future Client 5'!L39)</f>
        <v>0</v>
      </c>
      <c r="M39" s="131">
        <f>SUM('AEP-EMS'!M39,'TH-MEA'!M39, Avangrid!M39,'BWP ECC'!M39,'Con Edison'!M39,'Arizona Corp'!M39,'NIPSCO-Elc'!M39,SDGE!M39,TVA!M39,'MX-MIM'!M39,'Consumers Energy'!M39,TPC!M39,WB_EVN!M39,'NV Energy'!M39,VN_NLDC!M39,Energisa!M39,'TH-PEA-IMPL'!M39,CPS_ADMS_BV!M39,'Canadian Solar Spain'!M39,'PIP-SEC'!M39,BHE!M39,'BWP Telecom'!M39,Duquesne!M39,SEPA_NIST!M39,'Future Client 2'!M39,'Future Client 3'!M39,'Future Client 4'!M39,'Future Client 5'!M39)</f>
        <v>0</v>
      </c>
      <c r="N39" s="161">
        <f>SUM('AEP-EMS'!N39,'TH-MEA'!N39, Avangrid!N39,'BWP ECC'!N39,'Con Edison'!N39,'Arizona Corp'!N39,'NIPSCO-Elc'!N39,SDGE!N39,TVA!N39,'MX-MIM'!N39,'Consumers Energy'!N39,TPC!N39,WB_EVN!N39,'NV Energy'!N39,VN_NLDC!N39,Energisa!N39,'TH-PEA-IMPL'!N39,CPS_ADMS_BV!N39,'Canadian Solar Spain'!N39,'PIP-SEC'!N39,BHE!N39,'BWP Telecom'!N39,Duquesne!N39,SEPA_NIST!N39,'Future Client 2'!N39,'Future Client 3'!N39,'Future Client 4'!N39,'Future Client 5'!N39)</f>
        <v>0</v>
      </c>
      <c r="O39" s="122">
        <f>SUM('AEP-EMS'!O39,'TH-MEA'!O39, Avangrid!O39,'BWP ECC'!O39,'Con Edison'!O39,'Arizona Corp'!O39,'NIPSCO-Elc'!O39,SDGE!O39,TVA!O39,'MX-MIM'!O39,'Consumers Energy'!O39,TPC!O39,WB_EVN!O39,'NV Energy'!O39,VN_NLDC!O39,Energisa!O39,'TH-PEA-IMPL'!O39,CPS_ADMS_BV!O39,'Canadian Solar Spain'!O39,'PIP-SEC'!O39,BHE!O39,'BWP Telecom'!O39,Duquesne!O39,SEPA_NIST!O39,'Future Client 2'!O39,'Future Client 3'!O39,'Future Client 4'!O39,'Future Client 5'!O39)</f>
        <v>0</v>
      </c>
      <c r="P39" s="118">
        <f>SUM('AEP-EMS'!P39,'TH-MEA'!P39, Avangrid!P39,'BWP ECC'!P39,'Con Edison'!P39,'Arizona Corp'!P39,'NIPSCO-Elc'!P39,SDGE!P39,TVA!P39,'MX-MIM'!P39,'Consumers Energy'!P39,TPC!P39,WB_EVN!P39,'NV Energy'!P39,VN_NLDC!P39,Energisa!P39,'TH-PEA-IMPL'!P39,CPS_ADMS_BV!P39,'Canadian Solar Spain'!P39,'PIP-SEC'!P39,BHE!P39,'BWP Telecom'!P39,Duquesne!P39,SEPA_NIST!P39,'Future Client 2'!P39,'Future Client 3'!P39,'Future Client 4'!P39,'Future Client 5'!P39)</f>
        <v>8</v>
      </c>
      <c r="Q39" s="118">
        <f>SUM('AEP-EMS'!Q39,'TH-MEA'!Q39, Avangrid!Q39,'BWP ECC'!Q39,'Con Edison'!Q39,'Arizona Corp'!Q39,'NIPSCO-Elc'!Q39,SDGE!Q39,TVA!Q39,'MX-MIM'!Q39,'Consumers Energy'!Q39,TPC!Q39,WB_EVN!Q39,'NV Energy'!Q39,VN_NLDC!Q39,Energisa!Q39,'TH-PEA-IMPL'!Q39,CPS_ADMS_BV!Q39,'Canadian Solar Spain'!Q39,'PIP-SEC'!Q39,BHE!Q39,'BWP Telecom'!Q39,Duquesne!Q39,SEPA_NIST!Q39,'Future Client 2'!Q39,'Future Client 3'!Q39,'Future Client 4'!Q39,'Future Client 5'!Q39)</f>
        <v>8</v>
      </c>
      <c r="R39" s="118">
        <f>SUM('AEP-EMS'!R39,'TH-MEA'!R39, Avangrid!R39,'BWP ECC'!R39,'Con Edison'!R39,'Arizona Corp'!R39,'NIPSCO-Elc'!R39,SDGE!R39,TVA!R39,'MX-MIM'!R39,'Consumers Energy'!R39,TPC!R39,WB_EVN!R39,'NV Energy'!R39,VN_NLDC!R39,Energisa!R39,'TH-PEA-IMPL'!R39,CPS_ADMS_BV!R39,'Canadian Solar Spain'!R39,'PIP-SEC'!R39,BHE!R39,'BWP Telecom'!R39,Duquesne!R39,SEPA_NIST!R39,'Future Client 2'!R39,'Future Client 3'!R39,'Future Client 4'!R39,'Future Client 5'!R39)</f>
        <v>8</v>
      </c>
      <c r="S39" s="118">
        <f>SUM('AEP-EMS'!S39,'TH-MEA'!S39, Avangrid!S39,'BWP ECC'!S39,'Con Edison'!S39,'Arizona Corp'!S39,'NIPSCO-Elc'!S39,SDGE!S39,TVA!S39,'MX-MIM'!S39,'Consumers Energy'!S39,TPC!S39,WB_EVN!S39,'NV Energy'!S39,VN_NLDC!S39,Energisa!S39,'TH-PEA-IMPL'!S39,CPS_ADMS_BV!S39,'Canadian Solar Spain'!S39,'PIP-SEC'!S39,BHE!S39,'BWP Telecom'!S39,Duquesne!S39,SEPA_NIST!S39,'Future Client 2'!S39,'Future Client 3'!S39,'Future Client 4'!S39,'Future Client 5'!S39)</f>
        <v>8</v>
      </c>
      <c r="T39" s="118">
        <f>SUM('AEP-EMS'!T39,'TH-MEA'!T39, Avangrid!T39,'BWP ECC'!T39,'Con Edison'!T39,'Arizona Corp'!T39,'NIPSCO-Elc'!T39,SDGE!T39,TVA!T39,'MX-MIM'!T39,'Consumers Energy'!T39,TPC!T39,WB_EVN!T39,'NV Energy'!T39,VN_NLDC!T39,Energisa!T39,'TH-PEA-IMPL'!T39,CPS_ADMS_BV!T39,'Canadian Solar Spain'!T39,'PIP-SEC'!T39,BHE!T39,'BWP Telecom'!T39,Duquesne!T39,SEPA_NIST!T39,'Future Client 2'!T39,'Future Client 3'!T39,'Future Client 4'!T39,'Future Client 5'!T39)</f>
        <v>8</v>
      </c>
      <c r="U39" s="118">
        <f>SUM('AEP-EMS'!U39,'TH-MEA'!U39, Avangrid!U39,'BWP ECC'!U39,'Con Edison'!U39,'Arizona Corp'!U39,'NIPSCO-Elc'!U39,SDGE!U39,TVA!U39,'MX-MIM'!U39,'Consumers Energy'!U39,TPC!U39,WB_EVN!U39,'NV Energy'!U39,VN_NLDC!U39,Energisa!U39,'TH-PEA-IMPL'!U39,CPS_ADMS_BV!U39,'Canadian Solar Spain'!U39,'PIP-SEC'!U39,BHE!U39,'BWP Telecom'!U39,Duquesne!U39,SEPA_NIST!U39,'Future Client 2'!U39,'Future Client 3'!U39,'Future Client 4'!U39,'Future Client 5'!U39)</f>
        <v>8</v>
      </c>
      <c r="V39" s="118">
        <f>SUM('AEP-EMS'!V39,'TH-MEA'!V39, Avangrid!V39,'BWP ECC'!V39,'Con Edison'!V39,'Arizona Corp'!V39,'NIPSCO-Elc'!V39,SDGE!V39,TVA!V39,'MX-MIM'!V39,'Consumers Energy'!V39,TPC!V39,WB_EVN!V39,'NV Energy'!V39,VN_NLDC!V39,Energisa!V39,'TH-PEA-IMPL'!V39,CPS_ADMS_BV!V39,'Canadian Solar Spain'!V39,'PIP-SEC'!V39,BHE!V39,'BWP Telecom'!V39,Duquesne!V39,SEPA_NIST!V39,'Future Client 2'!V39,'Future Client 3'!V39,'Future Client 4'!V39,'Future Client 5'!V39)</f>
        <v>8</v>
      </c>
      <c r="W39" s="118">
        <f>SUM('AEP-EMS'!W39,'TH-MEA'!W39, Avangrid!W39,'BWP ECC'!W39,'Con Edison'!W39,'Arizona Corp'!W39,'NIPSCO-Elc'!W39,SDGE!W39,TVA!W39,'MX-MIM'!W39,'Consumers Energy'!W39,TPC!W39,WB_EVN!W39,'NV Energy'!W39,VN_NLDC!W39,Energisa!W39,'TH-PEA-IMPL'!W39,CPS_ADMS_BV!W39,'Canadian Solar Spain'!W39,'PIP-SEC'!W39,BHE!W39,'BWP Telecom'!W39,Duquesne!W39,SEPA_NIST!W39,'Future Client 2'!W39,'Future Client 3'!W39,'Future Client 4'!W39,'Future Client 5'!W39)</f>
        <v>8</v>
      </c>
      <c r="X39" s="118">
        <f>SUM('AEP-EMS'!X39,'TH-MEA'!X39, Avangrid!X39,'BWP ECC'!X39,'Con Edison'!X39,'Arizona Corp'!X39,'NIPSCO-Elc'!X39,SDGE!X39,TVA!X39,'MX-MIM'!X39,'Consumers Energy'!X39,TPC!X39,WB_EVN!X39,'NV Energy'!X39,VN_NLDC!X39,Energisa!X39,'TH-PEA-IMPL'!X39,CPS_ADMS_BV!X39,'Canadian Solar Spain'!X39,'PIP-SEC'!X39,BHE!X39,'BWP Telecom'!X39,Duquesne!X39,SEPA_NIST!X39,'Future Client 2'!X39,'Future Client 3'!X39,'Future Client 4'!X39,'Future Client 5'!X39)</f>
        <v>8</v>
      </c>
      <c r="Y39" s="118">
        <f>SUM('AEP-EMS'!Y39,'TH-MEA'!Y39, Avangrid!Y39,'BWP ECC'!Y39,'Con Edison'!Y39,'Arizona Corp'!Y39,'NIPSCO-Elc'!Y39,SDGE!Y39,TVA!Y39,'MX-MIM'!Y39,'Consumers Energy'!Y39,TPC!Y39,WB_EVN!Y39,'NV Energy'!Y39,VN_NLDC!Y39,Energisa!Y39,'TH-PEA-IMPL'!Y39,CPS_ADMS_BV!Y39,'Canadian Solar Spain'!Y39,'PIP-SEC'!Y39,BHE!Y39,'BWP Telecom'!Y39,Duquesne!Y39,SEPA_NIST!Y39,'Future Client 2'!Y39,'Future Client 3'!Y39,'Future Client 4'!Y39,'Future Client 5'!Y39)</f>
        <v>8</v>
      </c>
      <c r="Z39" s="123">
        <f>SUM('AEP-EMS'!Z39,'TH-MEA'!Z39, Avangrid!Z39,'BWP ECC'!Z39,'Con Edison'!Z39,'Arizona Corp'!Z39,'NIPSCO-Elc'!Z39,SDGE!Z39,TVA!Z39,'MX-MIM'!Z39,'Consumers Energy'!Z39,TPC!Z39,WB_EVN!Z39,'NV Energy'!Z39,VN_NLDC!Z39,Energisa!Z39,'TH-PEA-IMPL'!Z39,CPS_ADMS_BV!Z39,'Canadian Solar Spain'!Z39,'PIP-SEC'!Z39,BHE!Z39,'BWP Telecom'!Z39,Duquesne!Z39,SEPA_NIST!Z39,'Future Client 2'!Z39,'Future Client 3'!Z39,'Future Client 4'!Z39,'Future Client 5'!Z39)</f>
        <v>8</v>
      </c>
    </row>
    <row r="40" spans="2:28">
      <c r="B40" s="104" t="s">
        <v>69</v>
      </c>
      <c r="C40" s="119">
        <f>SUM('AEP-EMS'!C40,'TH-MEA'!C40, Avangrid!C40,'BWP ECC'!C40,'Con Edison'!C40,'Arizona Corp'!C40,'NIPSCO-Elc'!C40,SDGE!C40,TVA!C40,'MX-MIM'!C40,'Consumers Energy'!C40,TPC!C40,WB_EVN!C40,'NV Energy'!C40,VN_NLDC!C40,Energisa!C40,'TH-PEA-IMPL'!C40,CPS_ADMS_BV!C40,'Canadian Solar Spain'!C40,'PIP-SEC'!C40,BHE!C40,'BWP Telecom'!C40,Duquesne!C40,SEPA_NIST!C40,'Future Client 2'!C40,'Future Client 3'!C40,'Future Client 4'!C40,'Future Client 5'!C40)</f>
        <v>0</v>
      </c>
      <c r="D40" s="112">
        <f>SUM('AEP-EMS'!D40,'TH-MEA'!D40, Avangrid!D40,'BWP ECC'!D40,'Con Edison'!D40,'Arizona Corp'!D40,'NIPSCO-Elc'!D40,SDGE!D40,TVA!D40,'MX-MIM'!D40,'Consumers Energy'!D40,TPC!D40,WB_EVN!D40,'NV Energy'!D40,VN_NLDC!D40,Energisa!D40,'TH-PEA-IMPL'!D40,CPS_ADMS_BV!D40,'Canadian Solar Spain'!D40,'PIP-SEC'!D40,BHE!D40,'BWP Telecom'!D40,Duquesne!D40,SEPA_NIST!D40,'Future Client 2'!D40,'Future Client 3'!D40,'Future Client 4'!D40,'Future Client 5'!D40)</f>
        <v>0</v>
      </c>
      <c r="E40" s="112">
        <f>SUM('AEP-EMS'!E40,'TH-MEA'!E40, Avangrid!E40,'BWP ECC'!E40,'Con Edison'!E40,'Arizona Corp'!E40,'NIPSCO-Elc'!E40,SDGE!E40,TVA!E40,'MX-MIM'!E40,'Consumers Energy'!E40,TPC!E40,WB_EVN!E40,'NV Energy'!E40,VN_NLDC!E40,Energisa!E40,'TH-PEA-IMPL'!E40,CPS_ADMS_BV!E40,'Canadian Solar Spain'!E40,'PIP-SEC'!E40,BHE!E40,'BWP Telecom'!E40,Duquesne!E40,SEPA_NIST!E40,'Future Client 2'!E40,'Future Client 3'!E40,'Future Client 4'!E40,'Future Client 5'!E40)</f>
        <v>0</v>
      </c>
      <c r="F40" s="112">
        <f>SUM('AEP-EMS'!F40,'TH-MEA'!F40, Avangrid!F40,'BWP ECC'!F40,'Con Edison'!F40,'Arizona Corp'!F40,'NIPSCO-Elc'!F40,SDGE!F40,TVA!F40,'MX-MIM'!F40,'Consumers Energy'!F40,TPC!F40,WB_EVN!F40,'NV Energy'!F40,VN_NLDC!F40,Energisa!F40,'TH-PEA-IMPL'!F40,CPS_ADMS_BV!F40,'Canadian Solar Spain'!F40,'PIP-SEC'!F40,BHE!F40,'BWP Telecom'!F40,Duquesne!F40,SEPA_NIST!F40,'Future Client 2'!F40,'Future Client 3'!F40,'Future Client 4'!F40,'Future Client 5'!F40)</f>
        <v>0</v>
      </c>
      <c r="G40" s="112">
        <f>SUM('AEP-EMS'!G40,'TH-MEA'!G40, Avangrid!G40,'BWP ECC'!G40,'Con Edison'!G40,'Arizona Corp'!G40,'NIPSCO-Elc'!G40,SDGE!G40,TVA!G40,'MX-MIM'!G40,'Consumers Energy'!G40,TPC!G40,WB_EVN!G40,'NV Energy'!G40,VN_NLDC!G40,Energisa!G40,'TH-PEA-IMPL'!G40,CPS_ADMS_BV!G40,'Canadian Solar Spain'!G40,'PIP-SEC'!G40,BHE!G40,'BWP Telecom'!G40,Duquesne!G40,SEPA_NIST!G40,'Future Client 2'!G40,'Future Client 3'!G40,'Future Client 4'!G40,'Future Client 5'!G40)</f>
        <v>0</v>
      </c>
      <c r="H40" s="112">
        <f>SUM('AEP-EMS'!H40,'TH-MEA'!H40, Avangrid!H40,'BWP ECC'!H40,'Con Edison'!H40,'Arizona Corp'!H40,'NIPSCO-Elc'!H40,SDGE!H40,TVA!H40,'MX-MIM'!H40,'Consumers Energy'!H40,TPC!H40,WB_EVN!H40,'NV Energy'!H40,VN_NLDC!H40,Energisa!H40,'TH-PEA-IMPL'!H40,CPS_ADMS_BV!H40,'Canadian Solar Spain'!H40,'PIP-SEC'!H40,BHE!H40,'BWP Telecom'!H40,Duquesne!H40,SEPA_NIST!H40,'Future Client 2'!H40,'Future Client 3'!H40,'Future Client 4'!H40,'Future Client 5'!H40)</f>
        <v>0</v>
      </c>
      <c r="I40" s="112">
        <f>SUM('AEP-EMS'!I40,'TH-MEA'!I40, Avangrid!I40,'BWP ECC'!I40,'Con Edison'!I40,'Arizona Corp'!I40,'NIPSCO-Elc'!I40,SDGE!I40,TVA!I40,'MX-MIM'!I40,'Consumers Energy'!I40,TPC!I40,WB_EVN!I40,'NV Energy'!I40,VN_NLDC!I40,Energisa!I40,'TH-PEA-IMPL'!I40,CPS_ADMS_BV!I40,'Canadian Solar Spain'!I40,'PIP-SEC'!I40,BHE!I40,'BWP Telecom'!I40,Duquesne!I40,SEPA_NIST!I40,'Future Client 2'!I40,'Future Client 3'!I40,'Future Client 4'!I40,'Future Client 5'!I40)</f>
        <v>0</v>
      </c>
      <c r="J40" s="112">
        <f>SUM('AEP-EMS'!J40,'TH-MEA'!J40, Avangrid!J40,'BWP ECC'!J40,'Con Edison'!J40,'Arizona Corp'!J40,'NIPSCO-Elc'!J40,SDGE!J40,TVA!J40,'MX-MIM'!J40,'Consumers Energy'!J40,TPC!J40,WB_EVN!J40,'NV Energy'!J40,VN_NLDC!J40,Energisa!J40,'TH-PEA-IMPL'!J40,CPS_ADMS_BV!J40,'Canadian Solar Spain'!J40,'PIP-SEC'!J40,BHE!J40,'BWP Telecom'!J40,Duquesne!J40,SEPA_NIST!J40,'Future Client 2'!J40,'Future Client 3'!J40,'Future Client 4'!J40,'Future Client 5'!J40)</f>
        <v>0</v>
      </c>
      <c r="K40" s="112">
        <f>SUM('AEP-EMS'!K40,'TH-MEA'!K40, Avangrid!K40,'BWP ECC'!K40,'Con Edison'!K40,'Arizona Corp'!K40,'NIPSCO-Elc'!K40,SDGE!K40,TVA!K40,'MX-MIM'!K40,'Consumers Energy'!K40,TPC!K40,WB_EVN!K40,'NV Energy'!K40,VN_NLDC!K40,Energisa!K40,'TH-PEA-IMPL'!K40,CPS_ADMS_BV!K40,'Canadian Solar Spain'!K40,'PIP-SEC'!K40,BHE!K40,'BWP Telecom'!K40,Duquesne!K40,SEPA_NIST!K40,'Future Client 2'!K40,'Future Client 3'!K40,'Future Client 4'!K40,'Future Client 5'!K40)</f>
        <v>0</v>
      </c>
      <c r="L40" s="112">
        <f>SUM('AEP-EMS'!L40,'TH-MEA'!L40, Avangrid!L40,'BWP ECC'!L40,'Con Edison'!L40,'Arizona Corp'!L40,'NIPSCO-Elc'!L40,SDGE!L40,TVA!L40,'MX-MIM'!L40,'Consumers Energy'!L40,TPC!L40,WB_EVN!L40,'NV Energy'!L40,VN_NLDC!L40,Energisa!L40,'TH-PEA-IMPL'!L40,CPS_ADMS_BV!L40,'Canadian Solar Spain'!L40,'PIP-SEC'!L40,BHE!L40,'BWP Telecom'!L40,Duquesne!L40,SEPA_NIST!L40,'Future Client 2'!L40,'Future Client 3'!L40,'Future Client 4'!L40,'Future Client 5'!L40)</f>
        <v>0</v>
      </c>
      <c r="M40" s="131">
        <f>SUM('AEP-EMS'!M40,'TH-MEA'!M40, Avangrid!M40,'BWP ECC'!M40,'Con Edison'!M40,'Arizona Corp'!M40,'NIPSCO-Elc'!M40,SDGE!M40,TVA!M40,'MX-MIM'!M40,'Consumers Energy'!M40,TPC!M40,WB_EVN!M40,'NV Energy'!M40,VN_NLDC!M40,Energisa!M40,'TH-PEA-IMPL'!M40,CPS_ADMS_BV!M40,'Canadian Solar Spain'!M40,'PIP-SEC'!M40,BHE!M40,'BWP Telecom'!M40,Duquesne!M40,SEPA_NIST!M40,'Future Client 2'!M40,'Future Client 3'!M40,'Future Client 4'!M40,'Future Client 5'!M40)</f>
        <v>0</v>
      </c>
      <c r="N40" s="161">
        <f>SUM('AEP-EMS'!N40,'TH-MEA'!N40, Avangrid!N40,'BWP ECC'!N40,'Con Edison'!N40,'Arizona Corp'!N40,'NIPSCO-Elc'!N40,SDGE!N40,TVA!N40,'MX-MIM'!N40,'Consumers Energy'!N40,TPC!N40,WB_EVN!N40,'NV Energy'!N40,VN_NLDC!N40,Energisa!N40,'TH-PEA-IMPL'!N40,CPS_ADMS_BV!N40,'Canadian Solar Spain'!N40,'PIP-SEC'!N40,BHE!N40,'BWP Telecom'!N40,Duquesne!N40,SEPA_NIST!N40,'Future Client 2'!N40,'Future Client 3'!N40,'Future Client 4'!N40,'Future Client 5'!N40)</f>
        <v>0</v>
      </c>
      <c r="O40" s="122">
        <f>SUM('AEP-EMS'!O40,'TH-MEA'!O40, Avangrid!O40,'BWP ECC'!O40,'Con Edison'!O40,'Arizona Corp'!O40,'NIPSCO-Elc'!O40,SDGE!O40,TVA!O40,'MX-MIM'!O40,'Consumers Energy'!O40,TPC!O40,WB_EVN!O40,'NV Energy'!O40,VN_NLDC!O40,Energisa!O40,'TH-PEA-IMPL'!O40,CPS_ADMS_BV!O40,'Canadian Solar Spain'!O40,'PIP-SEC'!O40,BHE!O40,'BWP Telecom'!O40,Duquesne!O40,SEPA_NIST!O40,'Future Client 2'!O40,'Future Client 3'!O40,'Future Client 4'!O40,'Future Client 5'!O40)</f>
        <v>0</v>
      </c>
      <c r="P40" s="118">
        <f>SUM('AEP-EMS'!P40,'TH-MEA'!P40, Avangrid!P40,'BWP ECC'!P40,'Con Edison'!P40,'Arizona Corp'!P40,'NIPSCO-Elc'!P40,SDGE!P40,TVA!P40,'MX-MIM'!P40,'Consumers Energy'!P40,TPC!P40,WB_EVN!P40,'NV Energy'!P40,VN_NLDC!P40,Energisa!P40,'TH-PEA-IMPL'!P40,CPS_ADMS_BV!P40,'Canadian Solar Spain'!P40,'PIP-SEC'!P40,BHE!P40,'BWP Telecom'!P40,Duquesne!P40,SEPA_NIST!P40,'Future Client 2'!P40,'Future Client 3'!P40,'Future Client 4'!P40,'Future Client 5'!P40)</f>
        <v>8</v>
      </c>
      <c r="Q40" s="118">
        <f>SUM('AEP-EMS'!Q40,'TH-MEA'!Q40, Avangrid!Q40,'BWP ECC'!Q40,'Con Edison'!Q40,'Arizona Corp'!Q40,'NIPSCO-Elc'!Q40,SDGE!Q40,TVA!Q40,'MX-MIM'!Q40,'Consumers Energy'!Q40,TPC!Q40,WB_EVN!Q40,'NV Energy'!Q40,VN_NLDC!Q40,Energisa!Q40,'TH-PEA-IMPL'!Q40,CPS_ADMS_BV!Q40,'Canadian Solar Spain'!Q40,'PIP-SEC'!Q40,BHE!Q40,'BWP Telecom'!Q40,Duquesne!Q40,SEPA_NIST!Q40,'Future Client 2'!Q40,'Future Client 3'!Q40,'Future Client 4'!Q40,'Future Client 5'!Q40)</f>
        <v>8</v>
      </c>
      <c r="R40" s="118">
        <f>SUM('AEP-EMS'!R40,'TH-MEA'!R40, Avangrid!R40,'BWP ECC'!R40,'Con Edison'!R40,'Arizona Corp'!R40,'NIPSCO-Elc'!R40,SDGE!R40,TVA!R40,'MX-MIM'!R40,'Consumers Energy'!R40,TPC!R40,WB_EVN!R40,'NV Energy'!R40,VN_NLDC!R40,Energisa!R40,'TH-PEA-IMPL'!R40,CPS_ADMS_BV!R40,'Canadian Solar Spain'!R40,'PIP-SEC'!R40,BHE!R40,'BWP Telecom'!R40,Duquesne!R40,SEPA_NIST!R40,'Future Client 2'!R40,'Future Client 3'!R40,'Future Client 4'!R40,'Future Client 5'!R40)</f>
        <v>8</v>
      </c>
      <c r="S40" s="118">
        <f>SUM('AEP-EMS'!S40,'TH-MEA'!S40, Avangrid!S40,'BWP ECC'!S40,'Con Edison'!S40,'Arizona Corp'!S40,'NIPSCO-Elc'!S40,SDGE!S40,TVA!S40,'MX-MIM'!S40,'Consumers Energy'!S40,TPC!S40,WB_EVN!S40,'NV Energy'!S40,VN_NLDC!S40,Energisa!S40,'TH-PEA-IMPL'!S40,CPS_ADMS_BV!S40,'Canadian Solar Spain'!S40,'PIP-SEC'!S40,BHE!S40,'BWP Telecom'!S40,Duquesne!S40,SEPA_NIST!S40,'Future Client 2'!S40,'Future Client 3'!S40,'Future Client 4'!S40,'Future Client 5'!S40)</f>
        <v>8</v>
      </c>
      <c r="T40" s="118">
        <f>SUM('AEP-EMS'!T40,'TH-MEA'!T40, Avangrid!T40,'BWP ECC'!T40,'Con Edison'!T40,'Arizona Corp'!T40,'NIPSCO-Elc'!T40,SDGE!T40,TVA!T40,'MX-MIM'!T40,'Consumers Energy'!T40,TPC!T40,WB_EVN!T40,'NV Energy'!T40,VN_NLDC!T40,Energisa!T40,'TH-PEA-IMPL'!T40,CPS_ADMS_BV!T40,'Canadian Solar Spain'!T40,'PIP-SEC'!T40,BHE!T40,'BWP Telecom'!T40,Duquesne!T40,SEPA_NIST!T40,'Future Client 2'!T40,'Future Client 3'!T40,'Future Client 4'!T40,'Future Client 5'!T40)</f>
        <v>8</v>
      </c>
      <c r="U40" s="118">
        <f>SUM('AEP-EMS'!U40,'TH-MEA'!U40, Avangrid!U40,'BWP ECC'!U40,'Con Edison'!U40,'Arizona Corp'!U40,'NIPSCO-Elc'!U40,SDGE!U40,TVA!U40,'MX-MIM'!U40,'Consumers Energy'!U40,TPC!U40,WB_EVN!U40,'NV Energy'!U40,VN_NLDC!U40,Energisa!U40,'TH-PEA-IMPL'!U40,CPS_ADMS_BV!U40,'Canadian Solar Spain'!U40,'PIP-SEC'!U40,BHE!U40,'BWP Telecom'!U40,Duquesne!U40,SEPA_NIST!U40,'Future Client 2'!U40,'Future Client 3'!U40,'Future Client 4'!U40,'Future Client 5'!U40)</f>
        <v>8</v>
      </c>
      <c r="V40" s="118">
        <f>SUM('AEP-EMS'!V40,'TH-MEA'!V40, Avangrid!V40,'BWP ECC'!V40,'Con Edison'!V40,'Arizona Corp'!V40,'NIPSCO-Elc'!V40,SDGE!V40,TVA!V40,'MX-MIM'!V40,'Consumers Energy'!V40,TPC!V40,WB_EVN!V40,'NV Energy'!V40,VN_NLDC!V40,Energisa!V40,'TH-PEA-IMPL'!V40,CPS_ADMS_BV!V40,'Canadian Solar Spain'!V40,'PIP-SEC'!V40,BHE!V40,'BWP Telecom'!V40,Duquesne!V40,SEPA_NIST!V40,'Future Client 2'!V40,'Future Client 3'!V40,'Future Client 4'!V40,'Future Client 5'!V40)</f>
        <v>8</v>
      </c>
      <c r="W40" s="118">
        <f>SUM('AEP-EMS'!W40,'TH-MEA'!W40, Avangrid!W40,'BWP ECC'!W40,'Con Edison'!W40,'Arizona Corp'!W40,'NIPSCO-Elc'!W40,SDGE!W40,TVA!W40,'MX-MIM'!W40,'Consumers Energy'!W40,TPC!W40,WB_EVN!W40,'NV Energy'!W40,VN_NLDC!W40,Energisa!W40,'TH-PEA-IMPL'!W40,CPS_ADMS_BV!W40,'Canadian Solar Spain'!W40,'PIP-SEC'!W40,BHE!W40,'BWP Telecom'!W40,Duquesne!W40,SEPA_NIST!W40,'Future Client 2'!W40,'Future Client 3'!W40,'Future Client 4'!W40,'Future Client 5'!W40)</f>
        <v>8</v>
      </c>
      <c r="X40" s="118">
        <f>SUM('AEP-EMS'!X40,'TH-MEA'!X40, Avangrid!X40,'BWP ECC'!X40,'Con Edison'!X40,'Arizona Corp'!X40,'NIPSCO-Elc'!X40,SDGE!X40,TVA!X40,'MX-MIM'!X40,'Consumers Energy'!X40,TPC!X40,WB_EVN!X40,'NV Energy'!X40,VN_NLDC!X40,Energisa!X40,'TH-PEA-IMPL'!X40,CPS_ADMS_BV!X40,'Canadian Solar Spain'!X40,'PIP-SEC'!X40,BHE!X40,'BWP Telecom'!X40,Duquesne!X40,SEPA_NIST!X40,'Future Client 2'!X40,'Future Client 3'!X40,'Future Client 4'!X40,'Future Client 5'!X40)</f>
        <v>8</v>
      </c>
      <c r="Y40" s="118">
        <f>SUM('AEP-EMS'!Y40,'TH-MEA'!Y40, Avangrid!Y40,'BWP ECC'!Y40,'Con Edison'!Y40,'Arizona Corp'!Y40,'NIPSCO-Elc'!Y40,SDGE!Y40,TVA!Y40,'MX-MIM'!Y40,'Consumers Energy'!Y40,TPC!Y40,WB_EVN!Y40,'NV Energy'!Y40,VN_NLDC!Y40,Energisa!Y40,'TH-PEA-IMPL'!Y40,CPS_ADMS_BV!Y40,'Canadian Solar Spain'!Y40,'PIP-SEC'!Y40,BHE!Y40,'BWP Telecom'!Y40,Duquesne!Y40,SEPA_NIST!Y40,'Future Client 2'!Y40,'Future Client 3'!Y40,'Future Client 4'!Y40,'Future Client 5'!Y40)</f>
        <v>8</v>
      </c>
      <c r="Z40" s="123">
        <f>SUM('AEP-EMS'!Z40,'TH-MEA'!Z40, Avangrid!Z40,'BWP ECC'!Z40,'Con Edison'!Z40,'Arizona Corp'!Z40,'NIPSCO-Elc'!Z40,SDGE!Z40,TVA!Z40,'MX-MIM'!Z40,'Consumers Energy'!Z40,TPC!Z40,WB_EVN!Z40,'NV Energy'!Z40,VN_NLDC!Z40,Energisa!Z40,'TH-PEA-IMPL'!Z40,CPS_ADMS_BV!Z40,'Canadian Solar Spain'!Z40,'PIP-SEC'!Z40,BHE!Z40,'BWP Telecom'!Z40,Duquesne!Z40,SEPA_NIST!Z40,'Future Client 2'!Z40,'Future Client 3'!Z40,'Future Client 4'!Z40,'Future Client 5'!Z40)</f>
        <v>8</v>
      </c>
    </row>
    <row r="41" spans="2:28">
      <c r="B41" s="104" t="s">
        <v>70</v>
      </c>
      <c r="C41" s="119">
        <f>SUM('AEP-EMS'!C41,'TH-MEA'!C41, Avangrid!C41,'BWP ECC'!C41,'Con Edison'!C41,'Arizona Corp'!C41,'NIPSCO-Elc'!C41,SDGE!C41,TVA!C41,'MX-MIM'!C41,'Consumers Energy'!C41,TPC!C41,WB_EVN!C41,'NV Energy'!C41,VN_NLDC!C41,Energisa!C41,'TH-PEA-IMPL'!C41,CPS_ADMS_BV!C41,'Canadian Solar Spain'!C41,'PIP-SEC'!C41,BHE!C41,'BWP Telecom'!C41,Duquesne!C41,SEPA_NIST!C41,'Future Client 2'!C41,'Future Client 3'!C41,'Future Client 4'!C41,'Future Client 5'!C41)</f>
        <v>0</v>
      </c>
      <c r="D41" s="112">
        <f>SUM('AEP-EMS'!D41,'TH-MEA'!D41, Avangrid!D41,'BWP ECC'!D41,'Con Edison'!D41,'Arizona Corp'!D41,'NIPSCO-Elc'!D41,SDGE!D41,TVA!D41,'MX-MIM'!D41,'Consumers Energy'!D41,TPC!D41,WB_EVN!D41,'NV Energy'!D41,VN_NLDC!D41,Energisa!D41,'TH-PEA-IMPL'!D41,CPS_ADMS_BV!D41,'Canadian Solar Spain'!D41,'PIP-SEC'!D41,BHE!D41,'BWP Telecom'!D41,Duquesne!D41,SEPA_NIST!D41,'Future Client 2'!D41,'Future Client 3'!D41,'Future Client 4'!D41,'Future Client 5'!D41)</f>
        <v>0</v>
      </c>
      <c r="E41" s="112">
        <f>SUM('AEP-EMS'!E41,'TH-MEA'!E41, Avangrid!E41,'BWP ECC'!E41,'Con Edison'!E41,'Arizona Corp'!E41,'NIPSCO-Elc'!E41,SDGE!E41,TVA!E41,'MX-MIM'!E41,'Consumers Energy'!E41,TPC!E41,WB_EVN!E41,'NV Energy'!E41,VN_NLDC!E41,Energisa!E41,'TH-PEA-IMPL'!E41,CPS_ADMS_BV!E41,'Canadian Solar Spain'!E41,'PIP-SEC'!E41,BHE!E41,'BWP Telecom'!E41,Duquesne!E41,SEPA_NIST!E41,'Future Client 2'!E41,'Future Client 3'!E41,'Future Client 4'!E41,'Future Client 5'!E41)</f>
        <v>0</v>
      </c>
      <c r="F41" s="112">
        <f>SUM('AEP-EMS'!F41,'TH-MEA'!F41, Avangrid!F41,'BWP ECC'!F41,'Con Edison'!F41,'Arizona Corp'!F41,'NIPSCO-Elc'!F41,SDGE!F41,TVA!F41,'MX-MIM'!F41,'Consumers Energy'!F41,TPC!F41,WB_EVN!F41,'NV Energy'!F41,VN_NLDC!F41,Energisa!F41,'TH-PEA-IMPL'!F41,CPS_ADMS_BV!F41,'Canadian Solar Spain'!F41,'PIP-SEC'!F41,BHE!F41,'BWP Telecom'!F41,Duquesne!F41,SEPA_NIST!F41,'Future Client 2'!F41,'Future Client 3'!F41,'Future Client 4'!F41,'Future Client 5'!F41)</f>
        <v>0</v>
      </c>
      <c r="G41" s="112">
        <f>SUM('AEP-EMS'!G41,'TH-MEA'!G41, Avangrid!G41,'BWP ECC'!G41,'Con Edison'!G41,'Arizona Corp'!G41,'NIPSCO-Elc'!G41,SDGE!G41,TVA!G41,'MX-MIM'!G41,'Consumers Energy'!G41,TPC!G41,WB_EVN!G41,'NV Energy'!G41,VN_NLDC!G41,Energisa!G41,'TH-PEA-IMPL'!G41,CPS_ADMS_BV!G41,'Canadian Solar Spain'!G41,'PIP-SEC'!G41,BHE!G41,'BWP Telecom'!G41,Duquesne!G41,SEPA_NIST!G41,'Future Client 2'!G41,'Future Client 3'!G41,'Future Client 4'!G41,'Future Client 5'!G41)</f>
        <v>0</v>
      </c>
      <c r="H41" s="112">
        <f>SUM('AEP-EMS'!H41,'TH-MEA'!H41, Avangrid!H41,'BWP ECC'!H41,'Con Edison'!H41,'Arizona Corp'!H41,'NIPSCO-Elc'!H41,SDGE!H41,TVA!H41,'MX-MIM'!H41,'Consumers Energy'!H41,TPC!H41,WB_EVN!H41,'NV Energy'!H41,VN_NLDC!H41,Energisa!H41,'TH-PEA-IMPL'!H41,CPS_ADMS_BV!H41,'Canadian Solar Spain'!H41,'PIP-SEC'!H41,BHE!H41,'BWP Telecom'!H41,Duquesne!H41,SEPA_NIST!H41,'Future Client 2'!H41,'Future Client 3'!H41,'Future Client 4'!H41,'Future Client 5'!H41)</f>
        <v>0</v>
      </c>
      <c r="I41" s="112">
        <f>SUM('AEP-EMS'!I41,'TH-MEA'!I41, Avangrid!I41,'BWP ECC'!I41,'Con Edison'!I41,'Arizona Corp'!I41,'NIPSCO-Elc'!I41,SDGE!I41,TVA!I41,'MX-MIM'!I41,'Consumers Energy'!I41,TPC!I41,WB_EVN!I41,'NV Energy'!I41,VN_NLDC!I41,Energisa!I41,'TH-PEA-IMPL'!I41,CPS_ADMS_BV!I41,'Canadian Solar Spain'!I41,'PIP-SEC'!I41,BHE!I41,'BWP Telecom'!I41,Duquesne!I41,SEPA_NIST!I41,'Future Client 2'!I41,'Future Client 3'!I41,'Future Client 4'!I41,'Future Client 5'!I41)</f>
        <v>0</v>
      </c>
      <c r="J41" s="112">
        <f>SUM('AEP-EMS'!J41,'TH-MEA'!J41, Avangrid!J41,'BWP ECC'!J41,'Con Edison'!J41,'Arizona Corp'!J41,'NIPSCO-Elc'!J41,SDGE!J41,TVA!J41,'MX-MIM'!J41,'Consumers Energy'!J41,TPC!J41,WB_EVN!J41,'NV Energy'!J41,VN_NLDC!J41,Energisa!J41,'TH-PEA-IMPL'!J41,CPS_ADMS_BV!J41,'Canadian Solar Spain'!J41,'PIP-SEC'!J41,BHE!J41,'BWP Telecom'!J41,Duquesne!J41,SEPA_NIST!J41,'Future Client 2'!J41,'Future Client 3'!J41,'Future Client 4'!J41,'Future Client 5'!J41)</f>
        <v>0</v>
      </c>
      <c r="K41" s="112">
        <f>SUM('AEP-EMS'!K41,'TH-MEA'!K41, Avangrid!K41,'BWP ECC'!K41,'Con Edison'!K41,'Arizona Corp'!K41,'NIPSCO-Elc'!K41,SDGE!K41,TVA!K41,'MX-MIM'!K41,'Consumers Energy'!K41,TPC!K41,WB_EVN!K41,'NV Energy'!K41,VN_NLDC!K41,Energisa!K41,'TH-PEA-IMPL'!K41,CPS_ADMS_BV!K41,'Canadian Solar Spain'!K41,'PIP-SEC'!K41,BHE!K41,'BWP Telecom'!K41,Duquesne!K41,SEPA_NIST!K41,'Future Client 2'!K41,'Future Client 3'!K41,'Future Client 4'!K41,'Future Client 5'!K41)</f>
        <v>20</v>
      </c>
      <c r="L41" s="112">
        <f>SUM('AEP-EMS'!L41,'TH-MEA'!L41, Avangrid!L41,'BWP ECC'!L41,'Con Edison'!L41,'Arizona Corp'!L41,'NIPSCO-Elc'!L41,SDGE!L41,TVA!L41,'MX-MIM'!L41,'Consumers Energy'!L41,TPC!L41,WB_EVN!L41,'NV Energy'!L41,VN_NLDC!L41,Energisa!L41,'TH-PEA-IMPL'!L41,CPS_ADMS_BV!L41,'Canadian Solar Spain'!L41,'PIP-SEC'!L41,BHE!L41,'BWP Telecom'!L41,Duquesne!L41,SEPA_NIST!L41,'Future Client 2'!L41,'Future Client 3'!L41,'Future Client 4'!L41,'Future Client 5'!L41)</f>
        <v>45.5</v>
      </c>
      <c r="M41" s="131">
        <f>SUM('AEP-EMS'!M41,'TH-MEA'!M41, Avangrid!M41,'BWP ECC'!M41,'Con Edison'!M41,'Arizona Corp'!M41,'NIPSCO-Elc'!M41,SDGE!M41,TVA!M41,'MX-MIM'!M41,'Consumers Energy'!M41,TPC!M41,WB_EVN!M41,'NV Energy'!M41,VN_NLDC!M41,Energisa!M41,'TH-PEA-IMPL'!M41,CPS_ADMS_BV!M41,'Canadian Solar Spain'!M41,'PIP-SEC'!M41,BHE!M41,'BWP Telecom'!M41,Duquesne!M41,SEPA_NIST!M41,'Future Client 2'!M41,'Future Client 3'!M41,'Future Client 4'!M41,'Future Client 5'!M41)</f>
        <v>32.5</v>
      </c>
      <c r="N41" s="161">
        <f>SUM('AEP-EMS'!N41,'TH-MEA'!N41, Avangrid!N41,'BWP ECC'!N41,'Con Edison'!N41,'Arizona Corp'!N41,'NIPSCO-Elc'!N41,SDGE!N41,TVA!N41,'MX-MIM'!N41,'Consumers Energy'!N41,TPC!N41,WB_EVN!N41,'NV Energy'!N41,VN_NLDC!N41,Energisa!N41,'TH-PEA-IMPL'!N41,CPS_ADMS_BV!N41,'Canadian Solar Spain'!N41,'PIP-SEC'!N41,BHE!N41,'BWP Telecom'!N41,Duquesne!N41,SEPA_NIST!N41,'Future Client 2'!N41,'Future Client 3'!N41,'Future Client 4'!N41,'Future Client 5'!N41)</f>
        <v>80</v>
      </c>
      <c r="O41" s="122">
        <f>SUM('AEP-EMS'!O41,'TH-MEA'!O41, Avangrid!O41,'BWP ECC'!O41,'Con Edison'!O41,'Arizona Corp'!O41,'NIPSCO-Elc'!O41,SDGE!O41,TVA!O41,'MX-MIM'!O41,'Consumers Energy'!O41,TPC!O41,WB_EVN!O41,'NV Energy'!O41,VN_NLDC!O41,Energisa!O41,'TH-PEA-IMPL'!O41,CPS_ADMS_BV!O41,'Canadian Solar Spain'!O41,'PIP-SEC'!O41,BHE!O41,'BWP Telecom'!O41,Duquesne!O41,SEPA_NIST!O41,'Future Client 2'!O41,'Future Client 3'!O41,'Future Client 4'!O41,'Future Client 5'!O41)</f>
        <v>66</v>
      </c>
      <c r="P41" s="118">
        <f>SUM('AEP-EMS'!P41,'TH-MEA'!P41, Avangrid!P41,'BWP ECC'!P41,'Con Edison'!P41,'Arizona Corp'!P41,'NIPSCO-Elc'!P41,SDGE!P41,TVA!P41,'MX-MIM'!P41,'Consumers Energy'!P41,TPC!P41,WB_EVN!P41,'NV Energy'!P41,VN_NLDC!P41,Energisa!P41,'TH-PEA-IMPL'!P41,CPS_ADMS_BV!P41,'Canadian Solar Spain'!P41,'PIP-SEC'!P41,BHE!P41,'BWP Telecom'!P41,Duquesne!P41,SEPA_NIST!P41,'Future Client 2'!P41,'Future Client 3'!P41,'Future Client 4'!P41,'Future Client 5'!P41)</f>
        <v>64</v>
      </c>
      <c r="Q41" s="118">
        <f>SUM('AEP-EMS'!Q41,'TH-MEA'!Q41, Avangrid!Q41,'BWP ECC'!Q41,'Con Edison'!Q41,'Arizona Corp'!Q41,'NIPSCO-Elc'!Q41,SDGE!Q41,TVA!Q41,'MX-MIM'!Q41,'Consumers Energy'!Q41,TPC!Q41,WB_EVN!Q41,'NV Energy'!Q41,VN_NLDC!Q41,Energisa!Q41,'TH-PEA-IMPL'!Q41,CPS_ADMS_BV!Q41,'Canadian Solar Spain'!Q41,'PIP-SEC'!Q41,BHE!Q41,'BWP Telecom'!Q41,Duquesne!Q41,SEPA_NIST!Q41,'Future Client 2'!Q41,'Future Client 3'!Q41,'Future Client 4'!Q41,'Future Client 5'!Q41)</f>
        <v>64</v>
      </c>
      <c r="R41" s="118">
        <f>SUM('AEP-EMS'!R41,'TH-MEA'!R41, Avangrid!R41,'BWP ECC'!R41,'Con Edison'!R41,'Arizona Corp'!R41,'NIPSCO-Elc'!R41,SDGE!R41,TVA!R41,'MX-MIM'!R41,'Consumers Energy'!R41,TPC!R41,WB_EVN!R41,'NV Energy'!R41,VN_NLDC!R41,Energisa!R41,'TH-PEA-IMPL'!R41,CPS_ADMS_BV!R41,'Canadian Solar Spain'!R41,'PIP-SEC'!R41,BHE!R41,'BWP Telecom'!R41,Duquesne!R41,SEPA_NIST!R41,'Future Client 2'!R41,'Future Client 3'!R41,'Future Client 4'!R41,'Future Client 5'!R41)</f>
        <v>16</v>
      </c>
      <c r="S41" s="118">
        <f>SUM('AEP-EMS'!S41,'TH-MEA'!S41, Avangrid!S41,'BWP ECC'!S41,'Con Edison'!S41,'Arizona Corp'!S41,'NIPSCO-Elc'!S41,SDGE!S41,TVA!S41,'MX-MIM'!S41,'Consumers Energy'!S41,TPC!S41,WB_EVN!S41,'NV Energy'!S41,VN_NLDC!S41,Energisa!S41,'TH-PEA-IMPL'!S41,CPS_ADMS_BV!S41,'Canadian Solar Spain'!S41,'PIP-SEC'!S41,BHE!S41,'BWP Telecom'!S41,Duquesne!S41,SEPA_NIST!S41,'Future Client 2'!S41,'Future Client 3'!S41,'Future Client 4'!S41,'Future Client 5'!S41)</f>
        <v>32</v>
      </c>
      <c r="T41" s="118">
        <f>SUM('AEP-EMS'!T41,'TH-MEA'!T41, Avangrid!T41,'BWP ECC'!T41,'Con Edison'!T41,'Arizona Corp'!T41,'NIPSCO-Elc'!T41,SDGE!T41,TVA!T41,'MX-MIM'!T41,'Consumers Energy'!T41,TPC!T41,WB_EVN!T41,'NV Energy'!T41,VN_NLDC!T41,Energisa!T41,'TH-PEA-IMPL'!T41,CPS_ADMS_BV!T41,'Canadian Solar Spain'!T41,'PIP-SEC'!T41,BHE!T41,'BWP Telecom'!T41,Duquesne!T41,SEPA_NIST!T41,'Future Client 2'!T41,'Future Client 3'!T41,'Future Client 4'!T41,'Future Client 5'!T41)</f>
        <v>20</v>
      </c>
      <c r="U41" s="118">
        <f>SUM('AEP-EMS'!U41,'TH-MEA'!U41, Avangrid!U41,'BWP ECC'!U41,'Con Edison'!U41,'Arizona Corp'!U41,'NIPSCO-Elc'!U41,SDGE!U41,TVA!U41,'MX-MIM'!U41,'Consumers Energy'!U41,TPC!U41,WB_EVN!U41,'NV Energy'!U41,VN_NLDC!U41,Energisa!U41,'TH-PEA-IMPL'!U41,CPS_ADMS_BV!U41,'Canadian Solar Spain'!U41,'PIP-SEC'!U41,BHE!U41,'BWP Telecom'!U41,Duquesne!U41,SEPA_NIST!U41,'Future Client 2'!U41,'Future Client 3'!U41,'Future Client 4'!U41,'Future Client 5'!U41)</f>
        <v>0</v>
      </c>
      <c r="V41" s="118">
        <f>SUM('AEP-EMS'!V41,'TH-MEA'!V41, Avangrid!V41,'BWP ECC'!V41,'Con Edison'!V41,'Arizona Corp'!V41,'NIPSCO-Elc'!V41,SDGE!V41,TVA!V41,'MX-MIM'!V41,'Consumers Energy'!V41,TPC!V41,WB_EVN!V41,'NV Energy'!V41,VN_NLDC!V41,Energisa!V41,'TH-PEA-IMPL'!V41,CPS_ADMS_BV!V41,'Canadian Solar Spain'!V41,'PIP-SEC'!V41,BHE!V41,'BWP Telecom'!V41,Duquesne!V41,SEPA_NIST!V41,'Future Client 2'!V41,'Future Client 3'!V41,'Future Client 4'!V41,'Future Client 5'!V41)</f>
        <v>0</v>
      </c>
      <c r="W41" s="118">
        <f>SUM('AEP-EMS'!W41,'TH-MEA'!W41, Avangrid!W41,'BWP ECC'!W41,'Con Edison'!W41,'Arizona Corp'!W41,'NIPSCO-Elc'!W41,SDGE!W41,TVA!W41,'MX-MIM'!W41,'Consumers Energy'!W41,TPC!W41,WB_EVN!W41,'NV Energy'!W41,VN_NLDC!W41,Energisa!W41,'TH-PEA-IMPL'!W41,CPS_ADMS_BV!W41,'Canadian Solar Spain'!W41,'PIP-SEC'!W41,BHE!W41,'BWP Telecom'!W41,Duquesne!W41,SEPA_NIST!W41,'Future Client 2'!W41,'Future Client 3'!W41,'Future Client 4'!W41,'Future Client 5'!W41)</f>
        <v>0</v>
      </c>
      <c r="X41" s="118">
        <f>SUM('AEP-EMS'!X41,'TH-MEA'!X41, Avangrid!X41,'BWP ECC'!X41,'Con Edison'!X41,'Arizona Corp'!X41,'NIPSCO-Elc'!X41,SDGE!X41,TVA!X41,'MX-MIM'!X41,'Consumers Energy'!X41,TPC!X41,WB_EVN!X41,'NV Energy'!X41,VN_NLDC!X41,Energisa!X41,'TH-PEA-IMPL'!X41,CPS_ADMS_BV!X41,'Canadian Solar Spain'!X41,'PIP-SEC'!X41,BHE!X41,'BWP Telecom'!X41,Duquesne!X41,SEPA_NIST!X41,'Future Client 2'!X41,'Future Client 3'!X41,'Future Client 4'!X41,'Future Client 5'!X41)</f>
        <v>0</v>
      </c>
      <c r="Y41" s="118">
        <f>SUM('AEP-EMS'!Y41,'TH-MEA'!Y41, Avangrid!Y41,'BWP ECC'!Y41,'Con Edison'!Y41,'Arizona Corp'!Y41,'NIPSCO-Elc'!Y41,SDGE!Y41,TVA!Y41,'MX-MIM'!Y41,'Consumers Energy'!Y41,TPC!Y41,WB_EVN!Y41,'NV Energy'!Y41,VN_NLDC!Y41,Energisa!Y41,'TH-PEA-IMPL'!Y41,CPS_ADMS_BV!Y41,'Canadian Solar Spain'!Y41,'PIP-SEC'!Y41,BHE!Y41,'BWP Telecom'!Y41,Duquesne!Y41,SEPA_NIST!Y41,'Future Client 2'!Y41,'Future Client 3'!Y41,'Future Client 4'!Y41,'Future Client 5'!Y41)</f>
        <v>0</v>
      </c>
      <c r="Z41" s="123">
        <f>SUM('AEP-EMS'!Z41,'TH-MEA'!Z41, Avangrid!Z41,'BWP ECC'!Z41,'Con Edison'!Z41,'Arizona Corp'!Z41,'NIPSCO-Elc'!Z41,SDGE!Z41,TVA!Z41,'MX-MIM'!Z41,'Consumers Energy'!Z41,TPC!Z41,WB_EVN!Z41,'NV Energy'!Z41,VN_NLDC!Z41,Energisa!Z41,'TH-PEA-IMPL'!Z41,CPS_ADMS_BV!Z41,'Canadian Solar Spain'!Z41,'PIP-SEC'!Z41,BHE!Z41,'BWP Telecom'!Z41,Duquesne!Z41,SEPA_NIST!Z41,'Future Client 2'!Z41,'Future Client 3'!Z41,'Future Client 4'!Z41,'Future Client 5'!Z41)</f>
        <v>0</v>
      </c>
    </row>
    <row r="42" spans="2:28">
      <c r="B42" s="104" t="s">
        <v>71</v>
      </c>
      <c r="C42" s="119">
        <f>SUM('AEP-EMS'!C42,'TH-MEA'!C42, Avangrid!C42,'BWP ECC'!C42,'Con Edison'!C42,'Arizona Corp'!C42,'NIPSCO-Elc'!C42,SDGE!C42,TVA!C42,'MX-MIM'!C42,'Consumers Energy'!C42,TPC!C42,WB_EVN!C42,'NV Energy'!C42,VN_NLDC!C42,Energisa!C42,'TH-PEA-IMPL'!C42,CPS_ADMS_BV!C42,'Canadian Solar Spain'!C42,'PIP-SEC'!C42,BHE!C42,'BWP Telecom'!C42,Duquesne!C42,SEPA_NIST!C42,'Future Client 2'!C42,'Future Client 3'!C42,'Future Client 4'!C42,'Future Client 5'!C42)</f>
        <v>0</v>
      </c>
      <c r="D42" s="112">
        <f>SUM('AEP-EMS'!D42,'TH-MEA'!D42, Avangrid!D42,'BWP ECC'!D42,'Con Edison'!D42,'Arizona Corp'!D42,'NIPSCO-Elc'!D42,SDGE!D42,TVA!D42,'MX-MIM'!D42,'Consumers Energy'!D42,TPC!D42,WB_EVN!D42,'NV Energy'!D42,VN_NLDC!D42,Energisa!D42,'TH-PEA-IMPL'!D42,CPS_ADMS_BV!D42,'Canadian Solar Spain'!D42,'PIP-SEC'!D42,BHE!D42,'BWP Telecom'!D42,Duquesne!D42,SEPA_NIST!D42,'Future Client 2'!D42,'Future Client 3'!D42,'Future Client 4'!D42,'Future Client 5'!D42)</f>
        <v>0</v>
      </c>
      <c r="E42" s="112">
        <f>SUM('AEP-EMS'!E42,'TH-MEA'!E42, Avangrid!E42,'BWP ECC'!E42,'Con Edison'!E42,'Arizona Corp'!E42,'NIPSCO-Elc'!E42,SDGE!E42,TVA!E42,'MX-MIM'!E42,'Consumers Energy'!E42,TPC!E42,WB_EVN!E42,'NV Energy'!E42,VN_NLDC!E42,Energisa!E42,'TH-PEA-IMPL'!E42,CPS_ADMS_BV!E42,'Canadian Solar Spain'!E42,'PIP-SEC'!E42,BHE!E42,'BWP Telecom'!E42,Duquesne!E42,SEPA_NIST!E42,'Future Client 2'!E42,'Future Client 3'!E42,'Future Client 4'!E42,'Future Client 5'!E42)</f>
        <v>0</v>
      </c>
      <c r="F42" s="112">
        <f>SUM('AEP-EMS'!F42,'TH-MEA'!F42, Avangrid!F42,'BWP ECC'!F42,'Con Edison'!F42,'Arizona Corp'!F42,'NIPSCO-Elc'!F42,SDGE!F42,TVA!F42,'MX-MIM'!F42,'Consumers Energy'!F42,TPC!F42,WB_EVN!F42,'NV Energy'!F42,VN_NLDC!F42,Energisa!F42,'TH-PEA-IMPL'!F42,CPS_ADMS_BV!F42,'Canadian Solar Spain'!F42,'PIP-SEC'!F42,BHE!F42,'BWP Telecom'!F42,Duquesne!F42,SEPA_NIST!F42,'Future Client 2'!F42,'Future Client 3'!F42,'Future Client 4'!F42,'Future Client 5'!F42)</f>
        <v>0</v>
      </c>
      <c r="G42" s="112">
        <f>SUM('AEP-EMS'!G42,'TH-MEA'!G42, Avangrid!G42,'BWP ECC'!G42,'Con Edison'!G42,'Arizona Corp'!G42,'NIPSCO-Elc'!G42,SDGE!G42,TVA!G42,'MX-MIM'!G42,'Consumers Energy'!G42,TPC!G42,WB_EVN!G42,'NV Energy'!G42,VN_NLDC!G42,Energisa!G42,'TH-PEA-IMPL'!G42,CPS_ADMS_BV!G42,'Canadian Solar Spain'!G42,'PIP-SEC'!G42,BHE!G42,'BWP Telecom'!G42,Duquesne!G42,SEPA_NIST!G42,'Future Client 2'!G42,'Future Client 3'!G42,'Future Client 4'!G42,'Future Client 5'!G42)</f>
        <v>0</v>
      </c>
      <c r="H42" s="112">
        <f>SUM('AEP-EMS'!H42,'TH-MEA'!H42, Avangrid!H42,'BWP ECC'!H42,'Con Edison'!H42,'Arizona Corp'!H42,'NIPSCO-Elc'!H42,SDGE!H42,TVA!H42,'MX-MIM'!H42,'Consumers Energy'!H42,TPC!H42,WB_EVN!H42,'NV Energy'!H42,VN_NLDC!H42,Energisa!H42,'TH-PEA-IMPL'!H42,CPS_ADMS_BV!H42,'Canadian Solar Spain'!H42,'PIP-SEC'!H42,BHE!H42,'BWP Telecom'!H42,Duquesne!H42,SEPA_NIST!H42,'Future Client 2'!H42,'Future Client 3'!H42,'Future Client 4'!H42,'Future Client 5'!H42)</f>
        <v>0</v>
      </c>
      <c r="I42" s="112">
        <f>SUM('AEP-EMS'!I42,'TH-MEA'!I42, Avangrid!I42,'BWP ECC'!I42,'Con Edison'!I42,'Arizona Corp'!I42,'NIPSCO-Elc'!I42,SDGE!I42,TVA!I42,'MX-MIM'!I42,'Consumers Energy'!I42,TPC!I42,WB_EVN!I42,'NV Energy'!I42,VN_NLDC!I42,Energisa!I42,'TH-PEA-IMPL'!I42,CPS_ADMS_BV!I42,'Canadian Solar Spain'!I42,'PIP-SEC'!I42,BHE!I42,'BWP Telecom'!I42,Duquesne!I42,SEPA_NIST!I42,'Future Client 2'!I42,'Future Client 3'!I42,'Future Client 4'!I42,'Future Client 5'!I42)</f>
        <v>0</v>
      </c>
      <c r="J42" s="112">
        <f>SUM('AEP-EMS'!J42,'TH-MEA'!J42, Avangrid!J42,'BWP ECC'!J42,'Con Edison'!J42,'Arizona Corp'!J42,'NIPSCO-Elc'!J42,SDGE!J42,TVA!J42,'MX-MIM'!J42,'Consumers Energy'!J42,TPC!J42,WB_EVN!J42,'NV Energy'!J42,VN_NLDC!J42,Energisa!J42,'TH-PEA-IMPL'!J42,CPS_ADMS_BV!J42,'Canadian Solar Spain'!J42,'PIP-SEC'!J42,BHE!J42,'BWP Telecom'!J42,Duquesne!J42,SEPA_NIST!J42,'Future Client 2'!J42,'Future Client 3'!J42,'Future Client 4'!J42,'Future Client 5'!J42)</f>
        <v>0</v>
      </c>
      <c r="K42" s="112">
        <f>SUM('AEP-EMS'!K42,'TH-MEA'!K42, Avangrid!K42,'BWP ECC'!K42,'Con Edison'!K42,'Arizona Corp'!K42,'NIPSCO-Elc'!K42,SDGE!K42,TVA!K42,'MX-MIM'!K42,'Consumers Energy'!K42,TPC!K42,WB_EVN!K42,'NV Energy'!K42,VN_NLDC!K42,Energisa!K42,'TH-PEA-IMPL'!K42,CPS_ADMS_BV!K42,'Canadian Solar Spain'!K42,'PIP-SEC'!K42,BHE!K42,'BWP Telecom'!K42,Duquesne!K42,SEPA_NIST!K42,'Future Client 2'!K42,'Future Client 3'!K42,'Future Client 4'!K42,'Future Client 5'!K42)</f>
        <v>0</v>
      </c>
      <c r="L42" s="112">
        <f>SUM('AEP-EMS'!L42,'TH-MEA'!L42, Avangrid!L42,'BWP ECC'!L42,'Con Edison'!L42,'Arizona Corp'!L42,'NIPSCO-Elc'!L42,SDGE!L42,TVA!L42,'MX-MIM'!L42,'Consumers Energy'!L42,TPC!L42,WB_EVN!L42,'NV Energy'!L42,VN_NLDC!L42,Energisa!L42,'TH-PEA-IMPL'!L42,CPS_ADMS_BV!L42,'Canadian Solar Spain'!L42,'PIP-SEC'!L42,BHE!L42,'BWP Telecom'!L42,Duquesne!L42,SEPA_NIST!L42,'Future Client 2'!L42,'Future Client 3'!L42,'Future Client 4'!L42,'Future Client 5'!L42)</f>
        <v>0</v>
      </c>
      <c r="M42" s="131">
        <f>SUM('AEP-EMS'!M42,'TH-MEA'!M42, Avangrid!M42,'BWP ECC'!M42,'Con Edison'!M42,'Arizona Corp'!M42,'NIPSCO-Elc'!M42,SDGE!M42,TVA!M42,'MX-MIM'!M42,'Consumers Energy'!M42,TPC!M42,WB_EVN!M42,'NV Energy'!M42,VN_NLDC!M42,Energisa!M42,'TH-PEA-IMPL'!M42,CPS_ADMS_BV!M42,'Canadian Solar Spain'!M42,'PIP-SEC'!M42,BHE!M42,'BWP Telecom'!M42,Duquesne!M42,SEPA_NIST!M42,'Future Client 2'!M42,'Future Client 3'!M42,'Future Client 4'!M42,'Future Client 5'!M42)</f>
        <v>0</v>
      </c>
      <c r="N42" s="161">
        <f>SUM('AEP-EMS'!N42,'TH-MEA'!N42, Avangrid!N42,'BWP ECC'!N42,'Con Edison'!N42,'Arizona Corp'!N42,'NIPSCO-Elc'!N42,SDGE!N42,TVA!N42,'MX-MIM'!N42,'Consumers Energy'!N42,TPC!N42,WB_EVN!N42,'NV Energy'!N42,VN_NLDC!N42,Energisa!N42,'TH-PEA-IMPL'!N42,CPS_ADMS_BV!N42,'Canadian Solar Spain'!N42,'PIP-SEC'!N42,BHE!N42,'BWP Telecom'!N42,Duquesne!N42,SEPA_NIST!N42,'Future Client 2'!N42,'Future Client 3'!N42,'Future Client 4'!N42,'Future Client 5'!N42)</f>
        <v>0</v>
      </c>
      <c r="O42" s="122">
        <f>SUM('AEP-EMS'!O42,'TH-MEA'!O42, Avangrid!O42,'BWP ECC'!O42,'Con Edison'!O42,'Arizona Corp'!O42,'NIPSCO-Elc'!O42,SDGE!O42,TVA!O42,'MX-MIM'!O42,'Consumers Energy'!O42,TPC!O42,WB_EVN!O42,'NV Energy'!O42,VN_NLDC!O42,Energisa!O42,'TH-PEA-IMPL'!O42,CPS_ADMS_BV!O42,'Canadian Solar Spain'!O42,'PIP-SEC'!O42,BHE!O42,'BWP Telecom'!O42,Duquesne!O42,SEPA_NIST!O42,'Future Client 2'!O42,'Future Client 3'!O42,'Future Client 4'!O42,'Future Client 5'!O42)</f>
        <v>32</v>
      </c>
      <c r="P42" s="118">
        <f>SUM('AEP-EMS'!P42,'TH-MEA'!P42, Avangrid!P42,'BWP ECC'!P42,'Con Edison'!P42,'Arizona Corp'!P42,'NIPSCO-Elc'!P42,SDGE!P42,TVA!P42,'MX-MIM'!P42,'Consumers Energy'!P42,TPC!P42,WB_EVN!P42,'NV Energy'!P42,VN_NLDC!P42,Energisa!P42,'TH-PEA-IMPL'!P42,CPS_ADMS_BV!P42,'Canadian Solar Spain'!P42,'PIP-SEC'!P42,BHE!P42,'BWP Telecom'!P42,Duquesne!P42,SEPA_NIST!P42,'Future Client 2'!P42,'Future Client 3'!P42,'Future Client 4'!P42,'Future Client 5'!P42)</f>
        <v>16</v>
      </c>
      <c r="Q42" s="118">
        <f>SUM('AEP-EMS'!Q42,'TH-MEA'!Q42, Avangrid!Q42,'BWP ECC'!Q42,'Con Edison'!Q42,'Arizona Corp'!Q42,'NIPSCO-Elc'!Q42,SDGE!Q42,TVA!Q42,'MX-MIM'!Q42,'Consumers Energy'!Q42,TPC!Q42,WB_EVN!Q42,'NV Energy'!Q42,VN_NLDC!Q42,Energisa!Q42,'TH-PEA-IMPL'!Q42,CPS_ADMS_BV!Q42,'Canadian Solar Spain'!Q42,'PIP-SEC'!Q42,BHE!Q42,'BWP Telecom'!Q42,Duquesne!Q42,SEPA_NIST!Q42,'Future Client 2'!Q42,'Future Client 3'!Q42,'Future Client 4'!Q42,'Future Client 5'!Q42)</f>
        <v>16</v>
      </c>
      <c r="R42" s="118">
        <f>SUM('AEP-EMS'!R42,'TH-MEA'!R42, Avangrid!R42,'BWP ECC'!R42,'Con Edison'!R42,'Arizona Corp'!R42,'NIPSCO-Elc'!R42,SDGE!R42,TVA!R42,'MX-MIM'!R42,'Consumers Energy'!R42,TPC!R42,WB_EVN!R42,'NV Energy'!R42,VN_NLDC!R42,Energisa!R42,'TH-PEA-IMPL'!R42,CPS_ADMS_BV!R42,'Canadian Solar Spain'!R42,'PIP-SEC'!R42,BHE!R42,'BWP Telecom'!R42,Duquesne!R42,SEPA_NIST!R42,'Future Client 2'!R42,'Future Client 3'!R42,'Future Client 4'!R42,'Future Client 5'!R42)</f>
        <v>8</v>
      </c>
      <c r="S42" s="118">
        <f>SUM('AEP-EMS'!S42,'TH-MEA'!S42, Avangrid!S42,'BWP ECC'!S42,'Con Edison'!S42,'Arizona Corp'!S42,'NIPSCO-Elc'!S42,SDGE!S42,TVA!S42,'MX-MIM'!S42,'Consumers Energy'!S42,TPC!S42,WB_EVN!S42,'NV Energy'!S42,VN_NLDC!S42,Energisa!S42,'TH-PEA-IMPL'!S42,CPS_ADMS_BV!S42,'Canadian Solar Spain'!S42,'PIP-SEC'!S42,BHE!S42,'BWP Telecom'!S42,Duquesne!S42,SEPA_NIST!S42,'Future Client 2'!S42,'Future Client 3'!S42,'Future Client 4'!S42,'Future Client 5'!S42)</f>
        <v>8</v>
      </c>
      <c r="T42" s="118">
        <f>SUM('AEP-EMS'!T42,'TH-MEA'!T42, Avangrid!T42,'BWP ECC'!T42,'Con Edison'!T42,'Arizona Corp'!T42,'NIPSCO-Elc'!T42,SDGE!T42,TVA!T42,'MX-MIM'!T42,'Consumers Energy'!T42,TPC!T42,WB_EVN!T42,'NV Energy'!T42,VN_NLDC!T42,Energisa!T42,'TH-PEA-IMPL'!T42,CPS_ADMS_BV!T42,'Canadian Solar Spain'!T42,'PIP-SEC'!T42,BHE!T42,'BWP Telecom'!T42,Duquesne!T42,SEPA_NIST!T42,'Future Client 2'!T42,'Future Client 3'!T42,'Future Client 4'!T42,'Future Client 5'!T42)</f>
        <v>8</v>
      </c>
      <c r="U42" s="118">
        <f>SUM('AEP-EMS'!U42,'TH-MEA'!U42, Avangrid!U42,'BWP ECC'!U42,'Con Edison'!U42,'Arizona Corp'!U42,'NIPSCO-Elc'!U42,SDGE!U42,TVA!U42,'MX-MIM'!U42,'Consumers Energy'!U42,TPC!U42,WB_EVN!U42,'NV Energy'!U42,VN_NLDC!U42,Energisa!U42,'TH-PEA-IMPL'!U42,CPS_ADMS_BV!U42,'Canadian Solar Spain'!U42,'PIP-SEC'!U42,BHE!U42,'BWP Telecom'!U42,Duquesne!U42,SEPA_NIST!U42,'Future Client 2'!U42,'Future Client 3'!U42,'Future Client 4'!U42,'Future Client 5'!U42)</f>
        <v>0</v>
      </c>
      <c r="V42" s="118">
        <f>SUM('AEP-EMS'!V42,'TH-MEA'!V42, Avangrid!V42,'BWP ECC'!V42,'Con Edison'!V42,'Arizona Corp'!V42,'NIPSCO-Elc'!V42,SDGE!V42,TVA!V42,'MX-MIM'!V42,'Consumers Energy'!V42,TPC!V42,WB_EVN!V42,'NV Energy'!V42,VN_NLDC!V42,Energisa!V42,'TH-PEA-IMPL'!V42,CPS_ADMS_BV!V42,'Canadian Solar Spain'!V42,'PIP-SEC'!V42,BHE!V42,'BWP Telecom'!V42,Duquesne!V42,SEPA_NIST!V42,'Future Client 2'!V42,'Future Client 3'!V42,'Future Client 4'!V42,'Future Client 5'!V42)</f>
        <v>0</v>
      </c>
      <c r="W42" s="118">
        <f>SUM('AEP-EMS'!W42,'TH-MEA'!W42, Avangrid!W42,'BWP ECC'!W42,'Con Edison'!W42,'Arizona Corp'!W42,'NIPSCO-Elc'!W42,SDGE!W42,TVA!W42,'MX-MIM'!W42,'Consumers Energy'!W42,TPC!W42,WB_EVN!W42,'NV Energy'!W42,VN_NLDC!W42,Energisa!W42,'TH-PEA-IMPL'!W42,CPS_ADMS_BV!W42,'Canadian Solar Spain'!W42,'PIP-SEC'!W42,BHE!W42,'BWP Telecom'!W42,Duquesne!W42,SEPA_NIST!W42,'Future Client 2'!W42,'Future Client 3'!W42,'Future Client 4'!W42,'Future Client 5'!W42)</f>
        <v>0</v>
      </c>
      <c r="X42" s="118">
        <f>SUM('AEP-EMS'!X42,'TH-MEA'!X42, Avangrid!X42,'BWP ECC'!X42,'Con Edison'!X42,'Arizona Corp'!X42,'NIPSCO-Elc'!X42,SDGE!X42,TVA!X42,'MX-MIM'!X42,'Consumers Energy'!X42,TPC!X42,WB_EVN!X42,'NV Energy'!X42,VN_NLDC!X42,Energisa!X42,'TH-PEA-IMPL'!X42,CPS_ADMS_BV!X42,'Canadian Solar Spain'!X42,'PIP-SEC'!X42,BHE!X42,'BWP Telecom'!X42,Duquesne!X42,SEPA_NIST!X42,'Future Client 2'!X42,'Future Client 3'!X42,'Future Client 4'!X42,'Future Client 5'!X42)</f>
        <v>0</v>
      </c>
      <c r="Y42" s="118">
        <f>SUM('AEP-EMS'!Y42,'TH-MEA'!Y42, Avangrid!Y42,'BWP ECC'!Y42,'Con Edison'!Y42,'Arizona Corp'!Y42,'NIPSCO-Elc'!Y42,SDGE!Y42,TVA!Y42,'MX-MIM'!Y42,'Consumers Energy'!Y42,TPC!Y42,WB_EVN!Y42,'NV Energy'!Y42,VN_NLDC!Y42,Energisa!Y42,'TH-PEA-IMPL'!Y42,CPS_ADMS_BV!Y42,'Canadian Solar Spain'!Y42,'PIP-SEC'!Y42,BHE!Y42,'BWP Telecom'!Y42,Duquesne!Y42,SEPA_NIST!Y42,'Future Client 2'!Y42,'Future Client 3'!Y42,'Future Client 4'!Y42,'Future Client 5'!Y42)</f>
        <v>0</v>
      </c>
      <c r="Z42" s="123">
        <f>SUM('AEP-EMS'!Z42,'TH-MEA'!Z42, Avangrid!Z42,'BWP ECC'!Z42,'Con Edison'!Z42,'Arizona Corp'!Z42,'NIPSCO-Elc'!Z42,SDGE!Z42,TVA!Z42,'MX-MIM'!Z42,'Consumers Energy'!Z42,TPC!Z42,WB_EVN!Z42,'NV Energy'!Z42,VN_NLDC!Z42,Energisa!Z42,'TH-PEA-IMPL'!Z42,CPS_ADMS_BV!Z42,'Canadian Solar Spain'!Z42,'PIP-SEC'!Z42,BHE!Z42,'BWP Telecom'!Z42,Duquesne!Z42,SEPA_NIST!Z42,'Future Client 2'!Z42,'Future Client 3'!Z42,'Future Client 4'!Z42,'Future Client 5'!Z42)</f>
        <v>0</v>
      </c>
    </row>
    <row r="43" spans="2:28">
      <c r="B43" s="104" t="s">
        <v>72</v>
      </c>
      <c r="C43" s="119">
        <f>SUM('AEP-EMS'!C43,'TH-MEA'!C43, Avangrid!C43,'BWP ECC'!C43,'Con Edison'!C43,'Arizona Corp'!C43,'NIPSCO-Elc'!C43,SDGE!C43,TVA!C43,'MX-MIM'!C43,'Consumers Energy'!C43,TPC!C43,WB_EVN!C43,'NV Energy'!C43,VN_NLDC!C43,Energisa!C43,'TH-PEA-IMPL'!C43,CPS_ADMS_BV!C43,'Canadian Solar Spain'!C43,'PIP-SEC'!C43,BHE!C43,'BWP Telecom'!C43,Duquesne!C43,SEPA_NIST!C43,'Future Client 2'!C43,'Future Client 3'!C43,'Future Client 4'!C43,'Future Client 5'!C43)</f>
        <v>0</v>
      </c>
      <c r="D43" s="112">
        <f>SUM('AEP-EMS'!D43,'TH-MEA'!D43, Avangrid!D43,'BWP ECC'!D43,'Con Edison'!D43,'Arizona Corp'!D43,'NIPSCO-Elc'!D43,SDGE!D43,TVA!D43,'MX-MIM'!D43,'Consumers Energy'!D43,TPC!D43,WB_EVN!D43,'NV Energy'!D43,VN_NLDC!D43,Energisa!D43,'TH-PEA-IMPL'!D43,CPS_ADMS_BV!D43,'Canadian Solar Spain'!D43,'PIP-SEC'!D43,BHE!D43,'BWP Telecom'!D43,Duquesne!D43,SEPA_NIST!D43,'Future Client 2'!D43,'Future Client 3'!D43,'Future Client 4'!D43,'Future Client 5'!D43)</f>
        <v>94</v>
      </c>
      <c r="E43" s="112">
        <f>SUM('AEP-EMS'!E43,'TH-MEA'!E43, Avangrid!E43,'BWP ECC'!E43,'Con Edison'!E43,'Arizona Corp'!E43,'NIPSCO-Elc'!E43,SDGE!E43,TVA!E43,'MX-MIM'!E43,'Consumers Energy'!E43,TPC!E43,WB_EVN!E43,'NV Energy'!E43,VN_NLDC!E43,Energisa!E43,'TH-PEA-IMPL'!E43,CPS_ADMS_BV!E43,'Canadian Solar Spain'!E43,'PIP-SEC'!E43,BHE!E43,'BWP Telecom'!E43,Duquesne!E43,SEPA_NIST!E43,'Future Client 2'!E43,'Future Client 3'!E43,'Future Client 4'!E43,'Future Client 5'!E43)</f>
        <v>5</v>
      </c>
      <c r="F43" s="112">
        <f>SUM('AEP-EMS'!F43,'TH-MEA'!F43, Avangrid!F43,'BWP ECC'!F43,'Con Edison'!F43,'Arizona Corp'!F43,'NIPSCO-Elc'!F43,SDGE!F43,TVA!F43,'MX-MIM'!F43,'Consumers Energy'!F43,TPC!F43,WB_EVN!F43,'NV Energy'!F43,VN_NLDC!F43,Energisa!F43,'TH-PEA-IMPL'!F43,CPS_ADMS_BV!F43,'Canadian Solar Spain'!F43,'PIP-SEC'!F43,BHE!F43,'BWP Telecom'!F43,Duquesne!F43,SEPA_NIST!F43,'Future Client 2'!F43,'Future Client 3'!F43,'Future Client 4'!F43,'Future Client 5'!F43)</f>
        <v>50.75</v>
      </c>
      <c r="G43" s="112">
        <f>SUM('AEP-EMS'!G43,'TH-MEA'!G43, Avangrid!G43,'BWP ECC'!G43,'Con Edison'!G43,'Arizona Corp'!G43,'NIPSCO-Elc'!G43,SDGE!G43,TVA!G43,'MX-MIM'!G43,'Consumers Energy'!G43,TPC!G43,WB_EVN!G43,'NV Energy'!G43,VN_NLDC!G43,Energisa!G43,'TH-PEA-IMPL'!G43,CPS_ADMS_BV!G43,'Canadian Solar Spain'!G43,'PIP-SEC'!G43,BHE!G43,'BWP Telecom'!G43,Duquesne!G43,SEPA_NIST!G43,'Future Client 2'!G43,'Future Client 3'!G43,'Future Client 4'!G43,'Future Client 5'!G43)</f>
        <v>0</v>
      </c>
      <c r="H43" s="112">
        <f>SUM('AEP-EMS'!H43,'TH-MEA'!H43, Avangrid!H43,'BWP ECC'!H43,'Con Edison'!H43,'Arizona Corp'!H43,'NIPSCO-Elc'!H43,SDGE!H43,TVA!H43,'MX-MIM'!H43,'Consumers Energy'!H43,TPC!H43,WB_EVN!H43,'NV Energy'!H43,VN_NLDC!H43,Energisa!H43,'TH-PEA-IMPL'!H43,CPS_ADMS_BV!H43,'Canadian Solar Spain'!H43,'PIP-SEC'!H43,BHE!H43,'BWP Telecom'!H43,Duquesne!H43,SEPA_NIST!H43,'Future Client 2'!H43,'Future Client 3'!H43,'Future Client 4'!H43,'Future Client 5'!H43)</f>
        <v>0</v>
      </c>
      <c r="I43" s="112">
        <f>SUM('AEP-EMS'!I43,'TH-MEA'!I43, Avangrid!I43,'BWP ECC'!I43,'Con Edison'!I43,'Arizona Corp'!I43,'NIPSCO-Elc'!I43,SDGE!I43,TVA!I43,'MX-MIM'!I43,'Consumers Energy'!I43,TPC!I43,WB_EVN!I43,'NV Energy'!I43,VN_NLDC!I43,Energisa!I43,'TH-PEA-IMPL'!I43,CPS_ADMS_BV!I43,'Canadian Solar Spain'!I43,'PIP-SEC'!I43,BHE!I43,'BWP Telecom'!I43,Duquesne!I43,SEPA_NIST!I43,'Future Client 2'!I43,'Future Client 3'!I43,'Future Client 4'!I43,'Future Client 5'!I43)</f>
        <v>0</v>
      </c>
      <c r="J43" s="112">
        <f>SUM('AEP-EMS'!J43,'TH-MEA'!J43, Avangrid!J43,'BWP ECC'!J43,'Con Edison'!J43,'Arizona Corp'!J43,'NIPSCO-Elc'!J43,SDGE!J43,TVA!J43,'MX-MIM'!J43,'Consumers Energy'!J43,TPC!J43,WB_EVN!J43,'NV Energy'!J43,VN_NLDC!J43,Energisa!J43,'TH-PEA-IMPL'!J43,CPS_ADMS_BV!J43,'Canadian Solar Spain'!J43,'PIP-SEC'!J43,BHE!J43,'BWP Telecom'!J43,Duquesne!J43,SEPA_NIST!J43,'Future Client 2'!J43,'Future Client 3'!J43,'Future Client 4'!J43,'Future Client 5'!J43)</f>
        <v>0</v>
      </c>
      <c r="K43" s="112">
        <f>SUM('AEP-EMS'!K43,'TH-MEA'!K43, Avangrid!K43,'BWP ECC'!K43,'Con Edison'!K43,'Arizona Corp'!K43,'NIPSCO-Elc'!K43,SDGE!K43,TVA!K43,'MX-MIM'!K43,'Consumers Energy'!K43,TPC!K43,WB_EVN!K43,'NV Energy'!K43,VN_NLDC!K43,Energisa!K43,'TH-PEA-IMPL'!K43,CPS_ADMS_BV!K43,'Canadian Solar Spain'!K43,'PIP-SEC'!K43,BHE!K43,'BWP Telecom'!K43,Duquesne!K43,SEPA_NIST!K43,'Future Client 2'!K43,'Future Client 3'!K43,'Future Client 4'!K43,'Future Client 5'!K43)</f>
        <v>0</v>
      </c>
      <c r="L43" s="112">
        <f>SUM('AEP-EMS'!L43,'TH-MEA'!L43, Avangrid!L43,'BWP ECC'!L43,'Con Edison'!L43,'Arizona Corp'!L43,'NIPSCO-Elc'!L43,SDGE!L43,TVA!L43,'MX-MIM'!L43,'Consumers Energy'!L43,TPC!L43,WB_EVN!L43,'NV Energy'!L43,VN_NLDC!L43,Energisa!L43,'TH-PEA-IMPL'!L43,CPS_ADMS_BV!L43,'Canadian Solar Spain'!L43,'PIP-SEC'!L43,BHE!L43,'BWP Telecom'!L43,Duquesne!L43,SEPA_NIST!L43,'Future Client 2'!L43,'Future Client 3'!L43,'Future Client 4'!L43,'Future Client 5'!L43)</f>
        <v>0</v>
      </c>
      <c r="M43" s="131">
        <f>SUM('AEP-EMS'!M43,'TH-MEA'!M43, Avangrid!M43,'BWP ECC'!M43,'Con Edison'!M43,'Arizona Corp'!M43,'NIPSCO-Elc'!M43,SDGE!M43,TVA!M43,'MX-MIM'!M43,'Consumers Energy'!M43,TPC!M43,WB_EVN!M43,'NV Energy'!M43,VN_NLDC!M43,Energisa!M43,'TH-PEA-IMPL'!M43,CPS_ADMS_BV!M43,'Canadian Solar Spain'!M43,'PIP-SEC'!M43,BHE!M43,'BWP Telecom'!M43,Duquesne!M43,SEPA_NIST!M43,'Future Client 2'!M43,'Future Client 3'!M43,'Future Client 4'!M43,'Future Client 5'!M43)</f>
        <v>0</v>
      </c>
      <c r="N43" s="161">
        <f>SUM('AEP-EMS'!N43,'TH-MEA'!N43, Avangrid!N43,'BWP ECC'!N43,'Con Edison'!N43,'Arizona Corp'!N43,'NIPSCO-Elc'!N43,SDGE!N43,TVA!N43,'MX-MIM'!N43,'Consumers Energy'!N43,TPC!N43,WB_EVN!N43,'NV Energy'!N43,VN_NLDC!N43,Energisa!N43,'TH-PEA-IMPL'!N43,CPS_ADMS_BV!N43,'Canadian Solar Spain'!N43,'PIP-SEC'!N43,BHE!N43,'BWP Telecom'!N43,Duquesne!N43,SEPA_NIST!N43,'Future Client 2'!N43,'Future Client 3'!N43,'Future Client 4'!N43,'Future Client 5'!N43)</f>
        <v>0</v>
      </c>
      <c r="O43" s="122">
        <f>SUM('AEP-EMS'!O43,'TH-MEA'!O43, Avangrid!O43,'BWP ECC'!O43,'Con Edison'!O43,'Arizona Corp'!O43,'NIPSCO-Elc'!O43,SDGE!O43,TVA!O43,'MX-MIM'!O43,'Consumers Energy'!O43,TPC!O43,WB_EVN!O43,'NV Energy'!O43,VN_NLDC!O43,Energisa!O43,'TH-PEA-IMPL'!O43,CPS_ADMS_BV!O43,'Canadian Solar Spain'!O43,'PIP-SEC'!O43,BHE!O43,'BWP Telecom'!O43,Duquesne!O43,SEPA_NIST!O43,'Future Client 2'!O43,'Future Client 3'!O43,'Future Client 4'!O43,'Future Client 5'!O43)</f>
        <v>16</v>
      </c>
      <c r="P43" s="118">
        <f>SUM('AEP-EMS'!P43,'TH-MEA'!P43, Avangrid!P43,'BWP ECC'!P43,'Con Edison'!P43,'Arizona Corp'!P43,'NIPSCO-Elc'!P43,SDGE!P43,TVA!P43,'MX-MIM'!P43,'Consumers Energy'!P43,TPC!P43,WB_EVN!P43,'NV Energy'!P43,VN_NLDC!P43,Energisa!P43,'TH-PEA-IMPL'!P43,CPS_ADMS_BV!P43,'Canadian Solar Spain'!P43,'PIP-SEC'!P43,BHE!P43,'BWP Telecom'!P43,Duquesne!P43,SEPA_NIST!P43,'Future Client 2'!P43,'Future Client 3'!P43,'Future Client 4'!P43,'Future Client 5'!P43)</f>
        <v>16</v>
      </c>
      <c r="Q43" s="118">
        <f>SUM('AEP-EMS'!Q43,'TH-MEA'!Q43, Avangrid!Q43,'BWP ECC'!Q43,'Con Edison'!Q43,'Arizona Corp'!Q43,'NIPSCO-Elc'!Q43,SDGE!Q43,TVA!Q43,'MX-MIM'!Q43,'Consumers Energy'!Q43,TPC!Q43,WB_EVN!Q43,'NV Energy'!Q43,VN_NLDC!Q43,Energisa!Q43,'TH-PEA-IMPL'!Q43,CPS_ADMS_BV!Q43,'Canadian Solar Spain'!Q43,'PIP-SEC'!Q43,BHE!Q43,'BWP Telecom'!Q43,Duquesne!Q43,SEPA_NIST!Q43,'Future Client 2'!Q43,'Future Client 3'!Q43,'Future Client 4'!Q43,'Future Client 5'!Q43)</f>
        <v>16</v>
      </c>
      <c r="R43" s="118">
        <f>SUM('AEP-EMS'!R43,'TH-MEA'!R43, Avangrid!R43,'BWP ECC'!R43,'Con Edison'!R43,'Arizona Corp'!R43,'NIPSCO-Elc'!R43,SDGE!R43,TVA!R43,'MX-MIM'!R43,'Consumers Energy'!R43,TPC!R43,WB_EVN!R43,'NV Energy'!R43,VN_NLDC!R43,Energisa!R43,'TH-PEA-IMPL'!R43,CPS_ADMS_BV!R43,'Canadian Solar Spain'!R43,'PIP-SEC'!R43,BHE!R43,'BWP Telecom'!R43,Duquesne!R43,SEPA_NIST!R43,'Future Client 2'!R43,'Future Client 3'!R43,'Future Client 4'!R43,'Future Client 5'!R43)</f>
        <v>0</v>
      </c>
      <c r="S43" s="118">
        <f>SUM('AEP-EMS'!S43,'TH-MEA'!S43, Avangrid!S43,'BWP ECC'!S43,'Con Edison'!S43,'Arizona Corp'!S43,'NIPSCO-Elc'!S43,SDGE!S43,TVA!S43,'MX-MIM'!S43,'Consumers Energy'!S43,TPC!S43,WB_EVN!S43,'NV Energy'!S43,VN_NLDC!S43,Energisa!S43,'TH-PEA-IMPL'!S43,CPS_ADMS_BV!S43,'Canadian Solar Spain'!S43,'PIP-SEC'!S43,BHE!S43,'BWP Telecom'!S43,Duquesne!S43,SEPA_NIST!S43,'Future Client 2'!S43,'Future Client 3'!S43,'Future Client 4'!S43,'Future Client 5'!S43)</f>
        <v>0</v>
      </c>
      <c r="T43" s="118">
        <f>SUM('AEP-EMS'!T43,'TH-MEA'!T43, Avangrid!T43,'BWP ECC'!T43,'Con Edison'!T43,'Arizona Corp'!T43,'NIPSCO-Elc'!T43,SDGE!T43,TVA!T43,'MX-MIM'!T43,'Consumers Energy'!T43,TPC!T43,WB_EVN!T43,'NV Energy'!T43,VN_NLDC!T43,Energisa!T43,'TH-PEA-IMPL'!T43,CPS_ADMS_BV!T43,'Canadian Solar Spain'!T43,'PIP-SEC'!T43,BHE!T43,'BWP Telecom'!T43,Duquesne!T43,SEPA_NIST!T43,'Future Client 2'!T43,'Future Client 3'!T43,'Future Client 4'!T43,'Future Client 5'!T43)</f>
        <v>0</v>
      </c>
      <c r="U43" s="118">
        <f>SUM('AEP-EMS'!U43,'TH-MEA'!U43, Avangrid!U43,'BWP ECC'!U43,'Con Edison'!U43,'Arizona Corp'!U43,'NIPSCO-Elc'!U43,SDGE!U43,TVA!U43,'MX-MIM'!U43,'Consumers Energy'!U43,TPC!U43,WB_EVN!U43,'NV Energy'!U43,VN_NLDC!U43,Energisa!U43,'TH-PEA-IMPL'!U43,CPS_ADMS_BV!U43,'Canadian Solar Spain'!U43,'PIP-SEC'!U43,BHE!U43,'BWP Telecom'!U43,Duquesne!U43,SEPA_NIST!U43,'Future Client 2'!U43,'Future Client 3'!U43,'Future Client 4'!U43,'Future Client 5'!U43)</f>
        <v>0</v>
      </c>
      <c r="V43" s="118">
        <f>SUM('AEP-EMS'!V43,'TH-MEA'!V43, Avangrid!V43,'BWP ECC'!V43,'Con Edison'!V43,'Arizona Corp'!V43,'NIPSCO-Elc'!V43,SDGE!V43,TVA!V43,'MX-MIM'!V43,'Consumers Energy'!V43,TPC!V43,WB_EVN!V43,'NV Energy'!V43,VN_NLDC!V43,Energisa!V43,'TH-PEA-IMPL'!V43,CPS_ADMS_BV!V43,'Canadian Solar Spain'!V43,'PIP-SEC'!V43,BHE!V43,'BWP Telecom'!V43,Duquesne!V43,SEPA_NIST!V43,'Future Client 2'!V43,'Future Client 3'!V43,'Future Client 4'!V43,'Future Client 5'!V43)</f>
        <v>0</v>
      </c>
      <c r="W43" s="118">
        <f>SUM('AEP-EMS'!W43,'TH-MEA'!W43, Avangrid!W43,'BWP ECC'!W43,'Con Edison'!W43,'Arizona Corp'!W43,'NIPSCO-Elc'!W43,SDGE!W43,TVA!W43,'MX-MIM'!W43,'Consumers Energy'!W43,TPC!W43,WB_EVN!W43,'NV Energy'!W43,VN_NLDC!W43,Energisa!W43,'TH-PEA-IMPL'!W43,CPS_ADMS_BV!W43,'Canadian Solar Spain'!W43,'PIP-SEC'!W43,BHE!W43,'BWP Telecom'!W43,Duquesne!W43,SEPA_NIST!W43,'Future Client 2'!W43,'Future Client 3'!W43,'Future Client 4'!W43,'Future Client 5'!W43)</f>
        <v>0</v>
      </c>
      <c r="X43" s="118">
        <f>SUM('AEP-EMS'!X43,'TH-MEA'!X43, Avangrid!X43,'BWP ECC'!X43,'Con Edison'!X43,'Arizona Corp'!X43,'NIPSCO-Elc'!X43,SDGE!X43,TVA!X43,'MX-MIM'!X43,'Consumers Energy'!X43,TPC!X43,WB_EVN!X43,'NV Energy'!X43,VN_NLDC!X43,Energisa!X43,'TH-PEA-IMPL'!X43,CPS_ADMS_BV!X43,'Canadian Solar Spain'!X43,'PIP-SEC'!X43,BHE!X43,'BWP Telecom'!X43,Duquesne!X43,SEPA_NIST!X43,'Future Client 2'!X43,'Future Client 3'!X43,'Future Client 4'!X43,'Future Client 5'!X43)</f>
        <v>0</v>
      </c>
      <c r="Y43" s="118">
        <f>SUM('AEP-EMS'!Y43,'TH-MEA'!Y43, Avangrid!Y43,'BWP ECC'!Y43,'Con Edison'!Y43,'Arizona Corp'!Y43,'NIPSCO-Elc'!Y43,SDGE!Y43,TVA!Y43,'MX-MIM'!Y43,'Consumers Energy'!Y43,TPC!Y43,WB_EVN!Y43,'NV Energy'!Y43,VN_NLDC!Y43,Energisa!Y43,'TH-PEA-IMPL'!Y43,CPS_ADMS_BV!Y43,'Canadian Solar Spain'!Y43,'PIP-SEC'!Y43,BHE!Y43,'BWP Telecom'!Y43,Duquesne!Y43,SEPA_NIST!Y43,'Future Client 2'!Y43,'Future Client 3'!Y43,'Future Client 4'!Y43,'Future Client 5'!Y43)</f>
        <v>0</v>
      </c>
      <c r="Z43" s="123">
        <f>SUM('AEP-EMS'!Z43,'TH-MEA'!Z43, Avangrid!Z43,'BWP ECC'!Z43,'Con Edison'!Z43,'Arizona Corp'!Z43,'NIPSCO-Elc'!Z43,SDGE!Z43,TVA!Z43,'MX-MIM'!Z43,'Consumers Energy'!Z43,TPC!Z43,WB_EVN!Z43,'NV Energy'!Z43,VN_NLDC!Z43,Energisa!Z43,'TH-PEA-IMPL'!Z43,CPS_ADMS_BV!Z43,'Canadian Solar Spain'!Z43,'PIP-SEC'!Z43,BHE!Z43,'BWP Telecom'!Z43,Duquesne!Z43,SEPA_NIST!Z43,'Future Client 2'!Z43,'Future Client 3'!Z43,'Future Client 4'!Z43,'Future Client 5'!Z43)</f>
        <v>0</v>
      </c>
    </row>
    <row r="44" spans="2:28">
      <c r="B44" s="104" t="s">
        <v>73</v>
      </c>
      <c r="C44" s="119">
        <f>SUM('AEP-EMS'!C44,'TH-MEA'!C44, Avangrid!C44,'BWP ECC'!C44,'Con Edison'!C44,'Arizona Corp'!C44,'NIPSCO-Elc'!C44,SDGE!C44,TVA!C44,'MX-MIM'!C44,'Consumers Energy'!C44,TPC!C44,WB_EVN!C44,'NV Energy'!C44,VN_NLDC!C44,Energisa!C44,'TH-PEA-IMPL'!C44,CPS_ADMS_BV!C44,'Canadian Solar Spain'!C44,'PIP-SEC'!C44,BHE!C44,'BWP Telecom'!C44,Duquesne!C44,SEPA_NIST!C44,'Future Client 2'!C44,'Future Client 3'!C44,'Future Client 4'!C44,'Future Client 5'!C44)</f>
        <v>0</v>
      </c>
      <c r="D44" s="112">
        <f>SUM('AEP-EMS'!D44,'TH-MEA'!D44, Avangrid!D44,'BWP ECC'!D44,'Con Edison'!D44,'Arizona Corp'!D44,'NIPSCO-Elc'!D44,SDGE!D44,TVA!D44,'MX-MIM'!D44,'Consumers Energy'!D44,TPC!D44,WB_EVN!D44,'NV Energy'!D44,VN_NLDC!D44,Energisa!D44,'TH-PEA-IMPL'!D44,CPS_ADMS_BV!D44,'Canadian Solar Spain'!D44,'PIP-SEC'!D44,BHE!D44,'BWP Telecom'!D44,Duquesne!D44,SEPA_NIST!D44,'Future Client 2'!D44,'Future Client 3'!D44,'Future Client 4'!D44,'Future Client 5'!D44)</f>
        <v>0</v>
      </c>
      <c r="E44" s="112">
        <f>SUM('AEP-EMS'!E44,'TH-MEA'!E44, Avangrid!E44,'BWP ECC'!E44,'Con Edison'!E44,'Arizona Corp'!E44,'NIPSCO-Elc'!E44,SDGE!E44,TVA!E44,'MX-MIM'!E44,'Consumers Energy'!E44,TPC!E44,WB_EVN!E44,'NV Energy'!E44,VN_NLDC!E44,Energisa!E44,'TH-PEA-IMPL'!E44,CPS_ADMS_BV!E44,'Canadian Solar Spain'!E44,'PIP-SEC'!E44,BHE!E44,'BWP Telecom'!E44,Duquesne!E44,SEPA_NIST!E44,'Future Client 2'!E44,'Future Client 3'!E44,'Future Client 4'!E44,'Future Client 5'!E44)</f>
        <v>0</v>
      </c>
      <c r="F44" s="112">
        <f>SUM('AEP-EMS'!F44,'TH-MEA'!F44, Avangrid!F44,'BWP ECC'!F44,'Con Edison'!F44,'Arizona Corp'!F44,'NIPSCO-Elc'!F44,SDGE!F44,TVA!F44,'MX-MIM'!F44,'Consumers Energy'!F44,TPC!F44,WB_EVN!F44,'NV Energy'!F44,VN_NLDC!F44,Energisa!F44,'TH-PEA-IMPL'!F44,CPS_ADMS_BV!F44,'Canadian Solar Spain'!F44,'PIP-SEC'!F44,BHE!F44,'BWP Telecom'!F44,Duquesne!F44,SEPA_NIST!F44,'Future Client 2'!F44,'Future Client 3'!F44,'Future Client 4'!F44,'Future Client 5'!F44)</f>
        <v>0</v>
      </c>
      <c r="G44" s="112">
        <f>SUM('AEP-EMS'!G44,'TH-MEA'!G44, Avangrid!G44,'BWP ECC'!G44,'Con Edison'!G44,'Arizona Corp'!G44,'NIPSCO-Elc'!G44,SDGE!G44,TVA!G44,'MX-MIM'!G44,'Consumers Energy'!G44,TPC!G44,WB_EVN!G44,'NV Energy'!G44,VN_NLDC!G44,Energisa!G44,'TH-PEA-IMPL'!G44,CPS_ADMS_BV!G44,'Canadian Solar Spain'!G44,'PIP-SEC'!G44,BHE!G44,'BWP Telecom'!G44,Duquesne!G44,SEPA_NIST!G44,'Future Client 2'!G44,'Future Client 3'!G44,'Future Client 4'!G44,'Future Client 5'!G44)</f>
        <v>0</v>
      </c>
      <c r="H44" s="112">
        <f>SUM('AEP-EMS'!H44,'TH-MEA'!H44, Avangrid!H44,'BWP ECC'!H44,'Con Edison'!H44,'Arizona Corp'!H44,'NIPSCO-Elc'!H44,SDGE!H44,TVA!H44,'MX-MIM'!H44,'Consumers Energy'!H44,TPC!H44,WB_EVN!H44,'NV Energy'!H44,VN_NLDC!H44,Energisa!H44,'TH-PEA-IMPL'!H44,CPS_ADMS_BV!H44,'Canadian Solar Spain'!H44,'PIP-SEC'!H44,BHE!H44,'BWP Telecom'!H44,Duquesne!H44,SEPA_NIST!H44,'Future Client 2'!H44,'Future Client 3'!H44,'Future Client 4'!H44,'Future Client 5'!H44)</f>
        <v>0</v>
      </c>
      <c r="I44" s="112">
        <f>SUM('AEP-EMS'!I44,'TH-MEA'!I44, Avangrid!I44,'BWP ECC'!I44,'Con Edison'!I44,'Arizona Corp'!I44,'NIPSCO-Elc'!I44,SDGE!I44,TVA!I44,'MX-MIM'!I44,'Consumers Energy'!I44,TPC!I44,WB_EVN!I44,'NV Energy'!I44,VN_NLDC!I44,Energisa!I44,'TH-PEA-IMPL'!I44,CPS_ADMS_BV!I44,'Canadian Solar Spain'!I44,'PIP-SEC'!I44,BHE!I44,'BWP Telecom'!I44,Duquesne!I44,SEPA_NIST!I44,'Future Client 2'!I44,'Future Client 3'!I44,'Future Client 4'!I44,'Future Client 5'!I44)</f>
        <v>0</v>
      </c>
      <c r="J44" s="112">
        <f>SUM('AEP-EMS'!J44,'TH-MEA'!J44, Avangrid!J44,'BWP ECC'!J44,'Con Edison'!J44,'Arizona Corp'!J44,'NIPSCO-Elc'!J44,SDGE!J44,TVA!J44,'MX-MIM'!J44,'Consumers Energy'!J44,TPC!J44,WB_EVN!J44,'NV Energy'!J44,VN_NLDC!J44,Energisa!J44,'TH-PEA-IMPL'!J44,CPS_ADMS_BV!J44,'Canadian Solar Spain'!J44,'PIP-SEC'!J44,BHE!J44,'BWP Telecom'!J44,Duquesne!J44,SEPA_NIST!J44,'Future Client 2'!J44,'Future Client 3'!J44,'Future Client 4'!J44,'Future Client 5'!J44)</f>
        <v>0</v>
      </c>
      <c r="K44" s="112">
        <f>SUM('AEP-EMS'!K44,'TH-MEA'!K44, Avangrid!K44,'BWP ECC'!K44,'Con Edison'!K44,'Arizona Corp'!K44,'NIPSCO-Elc'!K44,SDGE!K44,TVA!K44,'MX-MIM'!K44,'Consumers Energy'!K44,TPC!K44,WB_EVN!K44,'NV Energy'!K44,VN_NLDC!K44,Energisa!K44,'TH-PEA-IMPL'!K44,CPS_ADMS_BV!K44,'Canadian Solar Spain'!K44,'PIP-SEC'!K44,BHE!K44,'BWP Telecom'!K44,Duquesne!K44,SEPA_NIST!K44,'Future Client 2'!K44,'Future Client 3'!K44,'Future Client 4'!K44,'Future Client 5'!K44)</f>
        <v>0</v>
      </c>
      <c r="L44" s="112">
        <f>SUM('AEP-EMS'!L44,'TH-MEA'!L44, Avangrid!L44,'BWP ECC'!L44,'Con Edison'!L44,'Arizona Corp'!L44,'NIPSCO-Elc'!L44,SDGE!L44,TVA!L44,'MX-MIM'!L44,'Consumers Energy'!L44,TPC!L44,WB_EVN!L44,'NV Energy'!L44,VN_NLDC!L44,Energisa!L44,'TH-PEA-IMPL'!L44,CPS_ADMS_BV!L44,'Canadian Solar Spain'!L44,'PIP-SEC'!L44,BHE!L44,'BWP Telecom'!L44,Duquesne!L44,SEPA_NIST!L44,'Future Client 2'!L44,'Future Client 3'!L44,'Future Client 4'!L44,'Future Client 5'!L44)</f>
        <v>0</v>
      </c>
      <c r="M44" s="131">
        <f>SUM('AEP-EMS'!M44,'TH-MEA'!M44, Avangrid!M44,'BWP ECC'!M44,'Con Edison'!M44,'Arizona Corp'!M44,'NIPSCO-Elc'!M44,SDGE!M44,TVA!M44,'MX-MIM'!M44,'Consumers Energy'!M44,TPC!M44,WB_EVN!M44,'NV Energy'!M44,VN_NLDC!M44,Energisa!M44,'TH-PEA-IMPL'!M44,CPS_ADMS_BV!M44,'Canadian Solar Spain'!M44,'PIP-SEC'!M44,BHE!M44,'BWP Telecom'!M44,Duquesne!M44,SEPA_NIST!M44,'Future Client 2'!M44,'Future Client 3'!M44,'Future Client 4'!M44,'Future Client 5'!M44)</f>
        <v>0</v>
      </c>
      <c r="N44" s="161">
        <f>SUM('AEP-EMS'!N44,'TH-MEA'!N44, Avangrid!N44,'BWP ECC'!N44,'Con Edison'!N44,'Arizona Corp'!N44,'NIPSCO-Elc'!N44,SDGE!N44,TVA!N44,'MX-MIM'!N44,'Consumers Energy'!N44,TPC!N44,WB_EVN!N44,'NV Energy'!N44,VN_NLDC!N44,Energisa!N44,'TH-PEA-IMPL'!N44,CPS_ADMS_BV!N44,'Canadian Solar Spain'!N44,'PIP-SEC'!N44,BHE!N44,'BWP Telecom'!N44,Duquesne!N44,SEPA_NIST!N44,'Future Client 2'!N44,'Future Client 3'!N44,'Future Client 4'!N44,'Future Client 5'!N44)</f>
        <v>0</v>
      </c>
      <c r="O44" s="122">
        <f>SUM('AEP-EMS'!O44,'TH-MEA'!O44, Avangrid!O44,'BWP ECC'!O44,'Con Edison'!O44,'Arizona Corp'!O44,'NIPSCO-Elc'!O44,SDGE!O44,TVA!O44,'MX-MIM'!O44,'Consumers Energy'!O44,TPC!O44,WB_EVN!O44,'NV Energy'!O44,VN_NLDC!O44,Energisa!O44,'TH-PEA-IMPL'!O44,CPS_ADMS_BV!O44,'Canadian Solar Spain'!O44,'PIP-SEC'!O44,BHE!O44,'BWP Telecom'!O44,Duquesne!O44,SEPA_NIST!O44,'Future Client 2'!O44,'Future Client 3'!O44,'Future Client 4'!O44,'Future Client 5'!O44)</f>
        <v>0</v>
      </c>
      <c r="P44" s="118">
        <f>SUM('AEP-EMS'!P44,'TH-MEA'!P44, Avangrid!P44,'BWP ECC'!P44,'Con Edison'!P44,'Arizona Corp'!P44,'NIPSCO-Elc'!P44,SDGE!P44,TVA!P44,'MX-MIM'!P44,'Consumers Energy'!P44,TPC!P44,WB_EVN!P44,'NV Energy'!P44,VN_NLDC!P44,Energisa!P44,'TH-PEA-IMPL'!P44,CPS_ADMS_BV!P44,'Canadian Solar Spain'!P44,'PIP-SEC'!P44,BHE!P44,'BWP Telecom'!P44,Duquesne!P44,SEPA_NIST!P44,'Future Client 2'!P44,'Future Client 3'!P44,'Future Client 4'!P44,'Future Client 5'!P44)</f>
        <v>0</v>
      </c>
      <c r="Q44" s="118">
        <f>SUM('AEP-EMS'!Q44,'TH-MEA'!Q44, Avangrid!Q44,'BWP ECC'!Q44,'Con Edison'!Q44,'Arizona Corp'!Q44,'NIPSCO-Elc'!Q44,SDGE!Q44,TVA!Q44,'MX-MIM'!Q44,'Consumers Energy'!Q44,TPC!Q44,WB_EVN!Q44,'NV Energy'!Q44,VN_NLDC!Q44,Energisa!Q44,'TH-PEA-IMPL'!Q44,CPS_ADMS_BV!Q44,'Canadian Solar Spain'!Q44,'PIP-SEC'!Q44,BHE!Q44,'BWP Telecom'!Q44,Duquesne!Q44,SEPA_NIST!Q44,'Future Client 2'!Q44,'Future Client 3'!Q44,'Future Client 4'!Q44,'Future Client 5'!Q44)</f>
        <v>0</v>
      </c>
      <c r="R44" s="118">
        <f>SUM('AEP-EMS'!R44,'TH-MEA'!R44, Avangrid!R44,'BWP ECC'!R44,'Con Edison'!R44,'Arizona Corp'!R44,'NIPSCO-Elc'!R44,SDGE!R44,TVA!R44,'MX-MIM'!R44,'Consumers Energy'!R44,TPC!R44,WB_EVN!R44,'NV Energy'!R44,VN_NLDC!R44,Energisa!R44,'TH-PEA-IMPL'!R44,CPS_ADMS_BV!R44,'Canadian Solar Spain'!R44,'PIP-SEC'!R44,BHE!R44,'BWP Telecom'!R44,Duquesne!R44,SEPA_NIST!R44,'Future Client 2'!R44,'Future Client 3'!R44,'Future Client 4'!R44,'Future Client 5'!R44)</f>
        <v>0</v>
      </c>
      <c r="S44" s="118">
        <f>SUM('AEP-EMS'!S44,'TH-MEA'!S44, Avangrid!S44,'BWP ECC'!S44,'Con Edison'!S44,'Arizona Corp'!S44,'NIPSCO-Elc'!S44,SDGE!S44,TVA!S44,'MX-MIM'!S44,'Consumers Energy'!S44,TPC!S44,WB_EVN!S44,'NV Energy'!S44,VN_NLDC!S44,Energisa!S44,'TH-PEA-IMPL'!S44,CPS_ADMS_BV!S44,'Canadian Solar Spain'!S44,'PIP-SEC'!S44,BHE!S44,'BWP Telecom'!S44,Duquesne!S44,SEPA_NIST!S44,'Future Client 2'!S44,'Future Client 3'!S44,'Future Client 4'!S44,'Future Client 5'!S44)</f>
        <v>0</v>
      </c>
      <c r="T44" s="118">
        <f>SUM('AEP-EMS'!T44,'TH-MEA'!T44, Avangrid!T44,'BWP ECC'!T44,'Con Edison'!T44,'Arizona Corp'!T44,'NIPSCO-Elc'!T44,SDGE!T44,TVA!T44,'MX-MIM'!T44,'Consumers Energy'!T44,TPC!T44,WB_EVN!T44,'NV Energy'!T44,VN_NLDC!T44,Energisa!T44,'TH-PEA-IMPL'!T44,CPS_ADMS_BV!T44,'Canadian Solar Spain'!T44,'PIP-SEC'!T44,BHE!T44,'BWP Telecom'!T44,Duquesne!T44,SEPA_NIST!T44,'Future Client 2'!T44,'Future Client 3'!T44,'Future Client 4'!T44,'Future Client 5'!T44)</f>
        <v>0</v>
      </c>
      <c r="U44" s="118">
        <f>SUM('AEP-EMS'!U44,'TH-MEA'!U44, Avangrid!U44,'BWP ECC'!U44,'Con Edison'!U44,'Arizona Corp'!U44,'NIPSCO-Elc'!U44,SDGE!U44,TVA!U44,'MX-MIM'!U44,'Consumers Energy'!U44,TPC!U44,WB_EVN!U44,'NV Energy'!U44,VN_NLDC!U44,Energisa!U44,'TH-PEA-IMPL'!U44,CPS_ADMS_BV!U44,'Canadian Solar Spain'!U44,'PIP-SEC'!U44,BHE!U44,'BWP Telecom'!U44,Duquesne!U44,SEPA_NIST!U44,'Future Client 2'!U44,'Future Client 3'!U44,'Future Client 4'!U44,'Future Client 5'!U44)</f>
        <v>0</v>
      </c>
      <c r="V44" s="118">
        <f>SUM('AEP-EMS'!V44,'TH-MEA'!V44, Avangrid!V44,'BWP ECC'!V44,'Con Edison'!V44,'Arizona Corp'!V44,'NIPSCO-Elc'!V44,SDGE!V44,TVA!V44,'MX-MIM'!V44,'Consumers Energy'!V44,TPC!V44,WB_EVN!V44,'NV Energy'!V44,VN_NLDC!V44,Energisa!V44,'TH-PEA-IMPL'!V44,CPS_ADMS_BV!V44,'Canadian Solar Spain'!V44,'PIP-SEC'!V44,BHE!V44,'BWP Telecom'!V44,Duquesne!V44,SEPA_NIST!V44,'Future Client 2'!V44,'Future Client 3'!V44,'Future Client 4'!V44,'Future Client 5'!V44)</f>
        <v>0</v>
      </c>
      <c r="W44" s="118">
        <f>SUM('AEP-EMS'!W44,'TH-MEA'!W44, Avangrid!W44,'BWP ECC'!W44,'Con Edison'!W44,'Arizona Corp'!W44,'NIPSCO-Elc'!W44,SDGE!W44,TVA!W44,'MX-MIM'!W44,'Consumers Energy'!W44,TPC!W44,WB_EVN!W44,'NV Energy'!W44,VN_NLDC!W44,Energisa!W44,'TH-PEA-IMPL'!W44,CPS_ADMS_BV!W44,'Canadian Solar Spain'!W44,'PIP-SEC'!W44,BHE!W44,'BWP Telecom'!W44,Duquesne!W44,SEPA_NIST!W44,'Future Client 2'!W44,'Future Client 3'!W44,'Future Client 4'!W44,'Future Client 5'!W44)</f>
        <v>0</v>
      </c>
      <c r="X44" s="118">
        <f>SUM('AEP-EMS'!X44,'TH-MEA'!X44, Avangrid!X44,'BWP ECC'!X44,'Con Edison'!X44,'Arizona Corp'!X44,'NIPSCO-Elc'!X44,SDGE!X44,TVA!X44,'MX-MIM'!X44,'Consumers Energy'!X44,TPC!X44,WB_EVN!X44,'NV Energy'!X44,VN_NLDC!X44,Energisa!X44,'TH-PEA-IMPL'!X44,CPS_ADMS_BV!X44,'Canadian Solar Spain'!X44,'PIP-SEC'!X44,BHE!X44,'BWP Telecom'!X44,Duquesne!X44,SEPA_NIST!X44,'Future Client 2'!X44,'Future Client 3'!X44,'Future Client 4'!X44,'Future Client 5'!X44)</f>
        <v>0</v>
      </c>
      <c r="Y44" s="118">
        <f>SUM('AEP-EMS'!Y44,'TH-MEA'!Y44, Avangrid!Y44,'BWP ECC'!Y44,'Con Edison'!Y44,'Arizona Corp'!Y44,'NIPSCO-Elc'!Y44,SDGE!Y44,TVA!Y44,'MX-MIM'!Y44,'Consumers Energy'!Y44,TPC!Y44,WB_EVN!Y44,'NV Energy'!Y44,VN_NLDC!Y44,Energisa!Y44,'TH-PEA-IMPL'!Y44,CPS_ADMS_BV!Y44,'Canadian Solar Spain'!Y44,'PIP-SEC'!Y44,BHE!Y44,'BWP Telecom'!Y44,Duquesne!Y44,SEPA_NIST!Y44,'Future Client 2'!Y44,'Future Client 3'!Y44,'Future Client 4'!Y44,'Future Client 5'!Y44)</f>
        <v>0</v>
      </c>
      <c r="Z44" s="123">
        <f>SUM('AEP-EMS'!Z44,'TH-MEA'!Z44, Avangrid!Z44,'BWP ECC'!Z44,'Con Edison'!Z44,'Arizona Corp'!Z44,'NIPSCO-Elc'!Z44,SDGE!Z44,TVA!Z44,'MX-MIM'!Z44,'Consumers Energy'!Z44,TPC!Z44,WB_EVN!Z44,'NV Energy'!Z44,VN_NLDC!Z44,Energisa!Z44,'TH-PEA-IMPL'!Z44,CPS_ADMS_BV!Z44,'Canadian Solar Spain'!Z44,'PIP-SEC'!Z44,BHE!Z44,'BWP Telecom'!Z44,Duquesne!Z44,SEPA_NIST!Z44,'Future Client 2'!Z44,'Future Client 3'!Z44,'Future Client 4'!Z44,'Future Client 5'!Z44)</f>
        <v>0</v>
      </c>
    </row>
    <row r="45" spans="2:28">
      <c r="B45" s="104" t="s">
        <v>74</v>
      </c>
      <c r="C45" s="119">
        <f>SUM('AEP-EMS'!C45,'TH-MEA'!C45, Avangrid!C45,'BWP ECC'!C45,'Con Edison'!C45,'Arizona Corp'!C45,'NIPSCO-Elc'!C45,SDGE!C45,TVA!C45,'MX-MIM'!C45,'Consumers Energy'!C45,TPC!C45,WB_EVN!C45,'NV Energy'!C45,VN_NLDC!C45,Energisa!C45,'TH-PEA-IMPL'!C45,CPS_ADMS_BV!C45,'Canadian Solar Spain'!C45,'PIP-SEC'!C45,BHE!C45,'BWP Telecom'!C45,Duquesne!C45,SEPA_NIST!C45,'Future Client 2'!C45,'Future Client 3'!C45,'Future Client 4'!C45,'Future Client 5'!C45)</f>
        <v>0</v>
      </c>
      <c r="D45" s="112">
        <f>SUM('AEP-EMS'!D45,'TH-MEA'!D45, Avangrid!D45,'BWP ECC'!D45,'Con Edison'!D45,'Arizona Corp'!D45,'NIPSCO-Elc'!D45,SDGE!D45,TVA!D45,'MX-MIM'!D45,'Consumers Energy'!D45,TPC!D45,WB_EVN!D45,'NV Energy'!D45,VN_NLDC!D45,Energisa!D45,'TH-PEA-IMPL'!D45,CPS_ADMS_BV!D45,'Canadian Solar Spain'!D45,'PIP-SEC'!D45,BHE!D45,'BWP Telecom'!D45,Duquesne!D45,SEPA_NIST!D45,'Future Client 2'!D45,'Future Client 3'!D45,'Future Client 4'!D45,'Future Client 5'!D45)</f>
        <v>0</v>
      </c>
      <c r="E45" s="112">
        <f>SUM('AEP-EMS'!E45,'TH-MEA'!E45, Avangrid!E45,'BWP ECC'!E45,'Con Edison'!E45,'Arizona Corp'!E45,'NIPSCO-Elc'!E45,SDGE!E45,TVA!E45,'MX-MIM'!E45,'Consumers Energy'!E45,TPC!E45,WB_EVN!E45,'NV Energy'!E45,VN_NLDC!E45,Energisa!E45,'TH-PEA-IMPL'!E45,CPS_ADMS_BV!E45,'Canadian Solar Spain'!E45,'PIP-SEC'!E45,BHE!E45,'BWP Telecom'!E45,Duquesne!E45,SEPA_NIST!E45,'Future Client 2'!E45,'Future Client 3'!E45,'Future Client 4'!E45,'Future Client 5'!E45)</f>
        <v>0</v>
      </c>
      <c r="F45" s="112">
        <f>SUM('AEP-EMS'!F45,'TH-MEA'!F45, Avangrid!F45,'BWP ECC'!F45,'Con Edison'!F45,'Arizona Corp'!F45,'NIPSCO-Elc'!F45,SDGE!F45,TVA!F45,'MX-MIM'!F45,'Consumers Energy'!F45,TPC!F45,WB_EVN!F45,'NV Energy'!F45,VN_NLDC!F45,Energisa!F45,'TH-PEA-IMPL'!F45,CPS_ADMS_BV!F45,'Canadian Solar Spain'!F45,'PIP-SEC'!F45,BHE!F45,'BWP Telecom'!F45,Duquesne!F45,SEPA_NIST!F45,'Future Client 2'!F45,'Future Client 3'!F45,'Future Client 4'!F45,'Future Client 5'!F45)</f>
        <v>0</v>
      </c>
      <c r="G45" s="112">
        <f>SUM('AEP-EMS'!G45,'TH-MEA'!G45, Avangrid!G45,'BWP ECC'!G45,'Con Edison'!G45,'Arizona Corp'!G45,'NIPSCO-Elc'!G45,SDGE!G45,TVA!G45,'MX-MIM'!G45,'Consumers Energy'!G45,TPC!G45,WB_EVN!G45,'NV Energy'!G45,VN_NLDC!G45,Energisa!G45,'TH-PEA-IMPL'!G45,CPS_ADMS_BV!G45,'Canadian Solar Spain'!G45,'PIP-SEC'!G45,BHE!G45,'BWP Telecom'!G45,Duquesne!G45,SEPA_NIST!G45,'Future Client 2'!G45,'Future Client 3'!G45,'Future Client 4'!G45,'Future Client 5'!G45)</f>
        <v>0</v>
      </c>
      <c r="H45" s="112">
        <f>SUM('AEP-EMS'!H45,'TH-MEA'!H45, Avangrid!H45,'BWP ECC'!H45,'Con Edison'!H45,'Arizona Corp'!H45,'NIPSCO-Elc'!H45,SDGE!H45,TVA!H45,'MX-MIM'!H45,'Consumers Energy'!H45,TPC!H45,WB_EVN!H45,'NV Energy'!H45,VN_NLDC!H45,Energisa!H45,'TH-PEA-IMPL'!H45,CPS_ADMS_BV!H45,'Canadian Solar Spain'!H45,'PIP-SEC'!H45,BHE!H45,'BWP Telecom'!H45,Duquesne!H45,SEPA_NIST!H45,'Future Client 2'!H45,'Future Client 3'!H45,'Future Client 4'!H45,'Future Client 5'!H45)</f>
        <v>0</v>
      </c>
      <c r="I45" s="112">
        <f>SUM('AEP-EMS'!I45,'TH-MEA'!I45, Avangrid!I45,'BWP ECC'!I45,'Con Edison'!I45,'Arizona Corp'!I45,'NIPSCO-Elc'!I45,SDGE!I45,TVA!I45,'MX-MIM'!I45,'Consumers Energy'!I45,TPC!I45,WB_EVN!I45,'NV Energy'!I45,VN_NLDC!I45,Energisa!I45,'TH-PEA-IMPL'!I45,CPS_ADMS_BV!I45,'Canadian Solar Spain'!I45,'PIP-SEC'!I45,BHE!I45,'BWP Telecom'!I45,Duquesne!I45,SEPA_NIST!I45,'Future Client 2'!I45,'Future Client 3'!I45,'Future Client 4'!I45,'Future Client 5'!I45)</f>
        <v>0</v>
      </c>
      <c r="J45" s="112">
        <f>SUM('AEP-EMS'!J45,'TH-MEA'!J45, Avangrid!J45,'BWP ECC'!J45,'Con Edison'!J45,'Arizona Corp'!J45,'NIPSCO-Elc'!J45,SDGE!J45,TVA!J45,'MX-MIM'!J45,'Consumers Energy'!J45,TPC!J45,WB_EVN!J45,'NV Energy'!J45,VN_NLDC!J45,Energisa!J45,'TH-PEA-IMPL'!J45,CPS_ADMS_BV!J45,'Canadian Solar Spain'!J45,'PIP-SEC'!J45,BHE!J45,'BWP Telecom'!J45,Duquesne!J45,SEPA_NIST!J45,'Future Client 2'!J45,'Future Client 3'!J45,'Future Client 4'!J45,'Future Client 5'!J45)</f>
        <v>0</v>
      </c>
      <c r="K45" s="112">
        <f>SUM('AEP-EMS'!K45,'TH-MEA'!K45, Avangrid!K45,'BWP ECC'!K45,'Con Edison'!K45,'Arizona Corp'!K45,'NIPSCO-Elc'!K45,SDGE!K45,TVA!K45,'MX-MIM'!K45,'Consumers Energy'!K45,TPC!K45,WB_EVN!K45,'NV Energy'!K45,VN_NLDC!K45,Energisa!K45,'TH-PEA-IMPL'!K45,CPS_ADMS_BV!K45,'Canadian Solar Spain'!K45,'PIP-SEC'!K45,BHE!K45,'BWP Telecom'!K45,Duquesne!K45,SEPA_NIST!K45,'Future Client 2'!K45,'Future Client 3'!K45,'Future Client 4'!K45,'Future Client 5'!K45)</f>
        <v>0</v>
      </c>
      <c r="L45" s="112">
        <f>SUM('AEP-EMS'!L45,'TH-MEA'!L45, Avangrid!L45,'BWP ECC'!L45,'Con Edison'!L45,'Arizona Corp'!L45,'NIPSCO-Elc'!L45,SDGE!L45,TVA!L45,'MX-MIM'!L45,'Consumers Energy'!L45,TPC!L45,WB_EVN!L45,'NV Energy'!L45,VN_NLDC!L45,Energisa!L45,'TH-PEA-IMPL'!L45,CPS_ADMS_BV!L45,'Canadian Solar Spain'!L45,'PIP-SEC'!L45,BHE!L45,'BWP Telecom'!L45,Duquesne!L45,SEPA_NIST!L45,'Future Client 2'!L45,'Future Client 3'!L45,'Future Client 4'!L45,'Future Client 5'!L45)</f>
        <v>0</v>
      </c>
      <c r="M45" s="131">
        <f>SUM('AEP-EMS'!M45,'TH-MEA'!M45, Avangrid!M45,'BWP ECC'!M45,'Con Edison'!M45,'Arizona Corp'!M45,'NIPSCO-Elc'!M45,SDGE!M45,TVA!M45,'MX-MIM'!M45,'Consumers Energy'!M45,TPC!M45,WB_EVN!M45,'NV Energy'!M45,VN_NLDC!M45,Energisa!M45,'TH-PEA-IMPL'!M45,CPS_ADMS_BV!M45,'Canadian Solar Spain'!M45,'PIP-SEC'!M45,BHE!M45,'BWP Telecom'!M45,Duquesne!M45,SEPA_NIST!M45,'Future Client 2'!M45,'Future Client 3'!M45,'Future Client 4'!M45,'Future Client 5'!M45)</f>
        <v>0</v>
      </c>
      <c r="N45" s="161">
        <f>SUM('AEP-EMS'!N45,'TH-MEA'!N45, Avangrid!N45,'BWP ECC'!N45,'Con Edison'!N45,'Arizona Corp'!N45,'NIPSCO-Elc'!N45,SDGE!N45,TVA!N45,'MX-MIM'!N45,'Consumers Energy'!N45,TPC!N45,WB_EVN!N45,'NV Energy'!N45,VN_NLDC!N45,Energisa!N45,'TH-PEA-IMPL'!N45,CPS_ADMS_BV!N45,'Canadian Solar Spain'!N45,'PIP-SEC'!N45,BHE!N45,'BWP Telecom'!N45,Duquesne!N45,SEPA_NIST!N45,'Future Client 2'!N45,'Future Client 3'!N45,'Future Client 4'!N45,'Future Client 5'!N45)</f>
        <v>0</v>
      </c>
      <c r="O45" s="122">
        <f>SUM('AEP-EMS'!O45,'TH-MEA'!O45, Avangrid!O45,'BWP ECC'!O45,'Con Edison'!O45,'Arizona Corp'!O45,'NIPSCO-Elc'!O45,SDGE!O45,TVA!O45,'MX-MIM'!O45,'Consumers Energy'!O45,TPC!O45,WB_EVN!O45,'NV Energy'!O45,VN_NLDC!O45,Energisa!O45,'TH-PEA-IMPL'!O45,CPS_ADMS_BV!O45,'Canadian Solar Spain'!O45,'PIP-SEC'!O45,BHE!O45,'BWP Telecom'!O45,Duquesne!O45,SEPA_NIST!O45,'Future Client 2'!O45,'Future Client 3'!O45,'Future Client 4'!O45,'Future Client 5'!O45)</f>
        <v>0</v>
      </c>
      <c r="P45" s="118">
        <f>SUM('AEP-EMS'!P45,'TH-MEA'!P45, Avangrid!P45,'BWP ECC'!P45,'Con Edison'!P45,'Arizona Corp'!P45,'NIPSCO-Elc'!P45,SDGE!P45,TVA!P45,'MX-MIM'!P45,'Consumers Energy'!P45,TPC!P45,WB_EVN!P45,'NV Energy'!P45,VN_NLDC!P45,Energisa!P45,'TH-PEA-IMPL'!P45,CPS_ADMS_BV!P45,'Canadian Solar Spain'!P45,'PIP-SEC'!P45,BHE!P45,'BWP Telecom'!P45,Duquesne!P45,SEPA_NIST!P45,'Future Client 2'!P45,'Future Client 3'!P45,'Future Client 4'!P45,'Future Client 5'!P45)</f>
        <v>0</v>
      </c>
      <c r="Q45" s="118">
        <f>SUM('AEP-EMS'!Q45,'TH-MEA'!Q45, Avangrid!Q45,'BWP ECC'!Q45,'Con Edison'!Q45,'Arizona Corp'!Q45,'NIPSCO-Elc'!Q45,SDGE!Q45,TVA!Q45,'MX-MIM'!Q45,'Consumers Energy'!Q45,TPC!Q45,WB_EVN!Q45,'NV Energy'!Q45,VN_NLDC!Q45,Energisa!Q45,'TH-PEA-IMPL'!Q45,CPS_ADMS_BV!Q45,'Canadian Solar Spain'!Q45,'PIP-SEC'!Q45,BHE!Q45,'BWP Telecom'!Q45,Duquesne!Q45,SEPA_NIST!Q45,'Future Client 2'!Q45,'Future Client 3'!Q45,'Future Client 4'!Q45,'Future Client 5'!Q45)</f>
        <v>0</v>
      </c>
      <c r="R45" s="118">
        <f>SUM('AEP-EMS'!R45,'TH-MEA'!R45, Avangrid!R45,'BWP ECC'!R45,'Con Edison'!R45,'Arizona Corp'!R45,'NIPSCO-Elc'!R45,SDGE!R45,TVA!R45,'MX-MIM'!R45,'Consumers Energy'!R45,TPC!R45,WB_EVN!R45,'NV Energy'!R45,VN_NLDC!R45,Energisa!R45,'TH-PEA-IMPL'!R45,CPS_ADMS_BV!R45,'Canadian Solar Spain'!R45,'PIP-SEC'!R45,BHE!R45,'BWP Telecom'!R45,Duquesne!R45,SEPA_NIST!R45,'Future Client 2'!R45,'Future Client 3'!R45,'Future Client 4'!R45,'Future Client 5'!R45)</f>
        <v>0</v>
      </c>
      <c r="S45" s="118">
        <f>SUM('AEP-EMS'!S45,'TH-MEA'!S45, Avangrid!S45,'BWP ECC'!S45,'Con Edison'!S45,'Arizona Corp'!S45,'NIPSCO-Elc'!S45,SDGE!S45,TVA!S45,'MX-MIM'!S45,'Consumers Energy'!S45,TPC!S45,WB_EVN!S45,'NV Energy'!S45,VN_NLDC!S45,Energisa!S45,'TH-PEA-IMPL'!S45,CPS_ADMS_BV!S45,'Canadian Solar Spain'!S45,'PIP-SEC'!S45,BHE!S45,'BWP Telecom'!S45,Duquesne!S45,SEPA_NIST!S45,'Future Client 2'!S45,'Future Client 3'!S45,'Future Client 4'!S45,'Future Client 5'!S45)</f>
        <v>0</v>
      </c>
      <c r="T45" s="118">
        <f>SUM('AEP-EMS'!T45,'TH-MEA'!T45, Avangrid!T45,'BWP ECC'!T45,'Con Edison'!T45,'Arizona Corp'!T45,'NIPSCO-Elc'!T45,SDGE!T45,TVA!T45,'MX-MIM'!T45,'Consumers Energy'!T45,TPC!T45,WB_EVN!T45,'NV Energy'!T45,VN_NLDC!T45,Energisa!T45,'TH-PEA-IMPL'!T45,CPS_ADMS_BV!T45,'Canadian Solar Spain'!T45,'PIP-SEC'!T45,BHE!T45,'BWP Telecom'!T45,Duquesne!T45,SEPA_NIST!T45,'Future Client 2'!T45,'Future Client 3'!T45,'Future Client 4'!T45,'Future Client 5'!T45)</f>
        <v>0</v>
      </c>
      <c r="U45" s="118">
        <f>SUM('AEP-EMS'!U45,'TH-MEA'!U45, Avangrid!U45,'BWP ECC'!U45,'Con Edison'!U45,'Arizona Corp'!U45,'NIPSCO-Elc'!U45,SDGE!U45,TVA!U45,'MX-MIM'!U45,'Consumers Energy'!U45,TPC!U45,WB_EVN!U45,'NV Energy'!U45,VN_NLDC!U45,Energisa!U45,'TH-PEA-IMPL'!U45,CPS_ADMS_BV!U45,'Canadian Solar Spain'!U45,'PIP-SEC'!U45,BHE!U45,'BWP Telecom'!U45,Duquesne!U45,SEPA_NIST!U45,'Future Client 2'!U45,'Future Client 3'!U45,'Future Client 4'!U45,'Future Client 5'!U45)</f>
        <v>0</v>
      </c>
      <c r="V45" s="118">
        <f>SUM('AEP-EMS'!V45,'TH-MEA'!V45, Avangrid!V45,'BWP ECC'!V45,'Con Edison'!V45,'Arizona Corp'!V45,'NIPSCO-Elc'!V45,SDGE!V45,TVA!V45,'MX-MIM'!V45,'Consumers Energy'!V45,TPC!V45,WB_EVN!V45,'NV Energy'!V45,VN_NLDC!V45,Energisa!V45,'TH-PEA-IMPL'!V45,CPS_ADMS_BV!V45,'Canadian Solar Spain'!V45,'PIP-SEC'!V45,BHE!V45,'BWP Telecom'!V45,Duquesne!V45,SEPA_NIST!V45,'Future Client 2'!V45,'Future Client 3'!V45,'Future Client 4'!V45,'Future Client 5'!V45)</f>
        <v>0</v>
      </c>
      <c r="W45" s="118">
        <f>SUM('AEP-EMS'!W45,'TH-MEA'!W45, Avangrid!W45,'BWP ECC'!W45,'Con Edison'!W45,'Arizona Corp'!W45,'NIPSCO-Elc'!W45,SDGE!W45,TVA!W45,'MX-MIM'!W45,'Consumers Energy'!W45,TPC!W45,WB_EVN!W45,'NV Energy'!W45,VN_NLDC!W45,Energisa!W45,'TH-PEA-IMPL'!W45,CPS_ADMS_BV!W45,'Canadian Solar Spain'!W45,'PIP-SEC'!W45,BHE!W45,'BWP Telecom'!W45,Duquesne!W45,SEPA_NIST!W45,'Future Client 2'!W45,'Future Client 3'!W45,'Future Client 4'!W45,'Future Client 5'!W45)</f>
        <v>0</v>
      </c>
      <c r="X45" s="118">
        <f>SUM('AEP-EMS'!X45,'TH-MEA'!X45, Avangrid!X45,'BWP ECC'!X45,'Con Edison'!X45,'Arizona Corp'!X45,'NIPSCO-Elc'!X45,SDGE!X45,TVA!X45,'MX-MIM'!X45,'Consumers Energy'!X45,TPC!X45,WB_EVN!X45,'NV Energy'!X45,VN_NLDC!X45,Energisa!X45,'TH-PEA-IMPL'!X45,CPS_ADMS_BV!X45,'Canadian Solar Spain'!X45,'PIP-SEC'!X45,BHE!X45,'BWP Telecom'!X45,Duquesne!X45,SEPA_NIST!X45,'Future Client 2'!X45,'Future Client 3'!X45,'Future Client 4'!X45,'Future Client 5'!X45)</f>
        <v>0</v>
      </c>
      <c r="Y45" s="118">
        <f>SUM('AEP-EMS'!Y45,'TH-MEA'!Y45, Avangrid!Y45,'BWP ECC'!Y45,'Con Edison'!Y45,'Arizona Corp'!Y45,'NIPSCO-Elc'!Y45,SDGE!Y45,TVA!Y45,'MX-MIM'!Y45,'Consumers Energy'!Y45,TPC!Y45,WB_EVN!Y45,'NV Energy'!Y45,VN_NLDC!Y45,Energisa!Y45,'TH-PEA-IMPL'!Y45,CPS_ADMS_BV!Y45,'Canadian Solar Spain'!Y45,'PIP-SEC'!Y45,BHE!Y45,'BWP Telecom'!Y45,Duquesne!Y45,SEPA_NIST!Y45,'Future Client 2'!Y45,'Future Client 3'!Y45,'Future Client 4'!Y45,'Future Client 5'!Y45)</f>
        <v>0</v>
      </c>
      <c r="Z45" s="123">
        <f>SUM('AEP-EMS'!Z45,'TH-MEA'!Z45, Avangrid!Z45,'BWP ECC'!Z45,'Con Edison'!Z45,'Arizona Corp'!Z45,'NIPSCO-Elc'!Z45,SDGE!Z45,TVA!Z45,'MX-MIM'!Z45,'Consumers Energy'!Z45,TPC!Z45,WB_EVN!Z45,'NV Energy'!Z45,VN_NLDC!Z45,Energisa!Z45,'TH-PEA-IMPL'!Z45,CPS_ADMS_BV!Z45,'Canadian Solar Spain'!Z45,'PIP-SEC'!Z45,BHE!Z45,'BWP Telecom'!Z45,Duquesne!Z45,SEPA_NIST!Z45,'Future Client 2'!Z45,'Future Client 3'!Z45,'Future Client 4'!Z45,'Future Client 5'!Z45)</f>
        <v>0</v>
      </c>
    </row>
    <row r="46" spans="2:28">
      <c r="B46" s="104" t="s">
        <v>75</v>
      </c>
      <c r="C46" s="119">
        <f>SUM('AEP-EMS'!C46,'TH-MEA'!C46, Avangrid!C46,'BWP ECC'!C46,'Con Edison'!C46,'Arizona Corp'!C46,'NIPSCO-Elc'!C46,SDGE!C46,TVA!C46,'MX-MIM'!C46,'Consumers Energy'!C46,TPC!C46,WB_EVN!C46,'NV Energy'!C46,VN_NLDC!C46,Energisa!C46,'TH-PEA-IMPL'!C46,CPS_ADMS_BV!C46,'Canadian Solar Spain'!C46,'PIP-SEC'!C46,BHE!C46,'BWP Telecom'!C46,Duquesne!C46,SEPA_NIST!C46,'Future Client 2'!C46,'Future Client 3'!C46,'Future Client 4'!C46,'Future Client 5'!C46)</f>
        <v>0</v>
      </c>
      <c r="D46" s="112">
        <f>SUM('AEP-EMS'!D46,'TH-MEA'!D46, Avangrid!D46,'BWP ECC'!D46,'Con Edison'!D46,'Arizona Corp'!D46,'NIPSCO-Elc'!D46,SDGE!D46,TVA!D46,'MX-MIM'!D46,'Consumers Energy'!D46,TPC!D46,WB_EVN!D46,'NV Energy'!D46,VN_NLDC!D46,Energisa!D46,'TH-PEA-IMPL'!D46,CPS_ADMS_BV!D46,'Canadian Solar Spain'!D46,'PIP-SEC'!D46,BHE!D46,'BWP Telecom'!D46,Duquesne!D46,SEPA_NIST!D46,'Future Client 2'!D46,'Future Client 3'!D46,'Future Client 4'!D46,'Future Client 5'!D46)</f>
        <v>20</v>
      </c>
      <c r="E46" s="112">
        <f>SUM('AEP-EMS'!E46,'TH-MEA'!E46, Avangrid!E46,'BWP ECC'!E46,'Con Edison'!E46,'Arizona Corp'!E46,'NIPSCO-Elc'!E46,SDGE!E46,TVA!E46,'MX-MIM'!E46,'Consumers Energy'!E46,TPC!E46,WB_EVN!E46,'NV Energy'!E46,VN_NLDC!E46,Energisa!E46,'TH-PEA-IMPL'!E46,CPS_ADMS_BV!E46,'Canadian Solar Spain'!E46,'PIP-SEC'!E46,BHE!E46,'BWP Telecom'!E46,Duquesne!E46,SEPA_NIST!E46,'Future Client 2'!E46,'Future Client 3'!E46,'Future Client 4'!E46,'Future Client 5'!E46)</f>
        <v>4.5</v>
      </c>
      <c r="F46" s="112">
        <f>SUM('AEP-EMS'!F46,'TH-MEA'!F46, Avangrid!F46,'BWP ECC'!F46,'Con Edison'!F46,'Arizona Corp'!F46,'NIPSCO-Elc'!F46,SDGE!F46,TVA!F46,'MX-MIM'!F46,'Consumers Energy'!F46,TPC!F46,WB_EVN!F46,'NV Energy'!F46,VN_NLDC!F46,Energisa!F46,'TH-PEA-IMPL'!F46,CPS_ADMS_BV!F46,'Canadian Solar Spain'!F46,'PIP-SEC'!F46,BHE!F46,'BWP Telecom'!F46,Duquesne!F46,SEPA_NIST!F46,'Future Client 2'!F46,'Future Client 3'!F46,'Future Client 4'!F46,'Future Client 5'!F46)</f>
        <v>29.5</v>
      </c>
      <c r="G46" s="112">
        <f>SUM('AEP-EMS'!G46,'TH-MEA'!G46, Avangrid!G46,'BWP ECC'!G46,'Con Edison'!G46,'Arizona Corp'!G46,'NIPSCO-Elc'!G46,SDGE!G46,TVA!G46,'MX-MIM'!G46,'Consumers Energy'!G46,TPC!G46,WB_EVN!G46,'NV Energy'!G46,VN_NLDC!G46,Energisa!G46,'TH-PEA-IMPL'!G46,CPS_ADMS_BV!G46,'Canadian Solar Spain'!G46,'PIP-SEC'!G46,BHE!G46,'BWP Telecom'!G46,Duquesne!G46,SEPA_NIST!G46,'Future Client 2'!G46,'Future Client 3'!G46,'Future Client 4'!G46,'Future Client 5'!G46)</f>
        <v>0</v>
      </c>
      <c r="H46" s="112">
        <f>SUM('AEP-EMS'!H46,'TH-MEA'!H46, Avangrid!H46,'BWP ECC'!H46,'Con Edison'!H46,'Arizona Corp'!H46,'NIPSCO-Elc'!H46,SDGE!H46,TVA!H46,'MX-MIM'!H46,'Consumers Energy'!H46,TPC!H46,WB_EVN!H46,'NV Energy'!H46,VN_NLDC!H46,Energisa!H46,'TH-PEA-IMPL'!H46,CPS_ADMS_BV!H46,'Canadian Solar Spain'!H46,'PIP-SEC'!H46,BHE!H46,'BWP Telecom'!H46,Duquesne!H46,SEPA_NIST!H46,'Future Client 2'!H46,'Future Client 3'!H46,'Future Client 4'!H46,'Future Client 5'!H46)</f>
        <v>0</v>
      </c>
      <c r="I46" s="112">
        <f>SUM('AEP-EMS'!I46,'TH-MEA'!I46, Avangrid!I46,'BWP ECC'!I46,'Con Edison'!I46,'Arizona Corp'!I46,'NIPSCO-Elc'!I46,SDGE!I46,TVA!I46,'MX-MIM'!I46,'Consumers Energy'!I46,TPC!I46,WB_EVN!I46,'NV Energy'!I46,VN_NLDC!I46,Energisa!I46,'TH-PEA-IMPL'!I46,CPS_ADMS_BV!I46,'Canadian Solar Spain'!I46,'PIP-SEC'!I46,BHE!I46,'BWP Telecom'!I46,Duquesne!I46,SEPA_NIST!I46,'Future Client 2'!I46,'Future Client 3'!I46,'Future Client 4'!I46,'Future Client 5'!I46)</f>
        <v>0</v>
      </c>
      <c r="J46" s="112">
        <f>SUM('AEP-EMS'!J46,'TH-MEA'!J46, Avangrid!J46,'BWP ECC'!J46,'Con Edison'!J46,'Arizona Corp'!J46,'NIPSCO-Elc'!J46,SDGE!J46,TVA!J46,'MX-MIM'!J46,'Consumers Energy'!J46,TPC!J46,WB_EVN!J46,'NV Energy'!J46,VN_NLDC!J46,Energisa!J46,'TH-PEA-IMPL'!J46,CPS_ADMS_BV!J46,'Canadian Solar Spain'!J46,'PIP-SEC'!J46,BHE!J46,'BWP Telecom'!J46,Duquesne!J46,SEPA_NIST!J46,'Future Client 2'!J46,'Future Client 3'!J46,'Future Client 4'!J46,'Future Client 5'!J46)</f>
        <v>0</v>
      </c>
      <c r="K46" s="112">
        <f>SUM('AEP-EMS'!K46,'TH-MEA'!K46, Avangrid!K46,'BWP ECC'!K46,'Con Edison'!K46,'Arizona Corp'!K46,'NIPSCO-Elc'!K46,SDGE!K46,TVA!K46,'MX-MIM'!K46,'Consumers Energy'!K46,TPC!K46,WB_EVN!K46,'NV Energy'!K46,VN_NLDC!K46,Energisa!K46,'TH-PEA-IMPL'!K46,CPS_ADMS_BV!K46,'Canadian Solar Spain'!K46,'PIP-SEC'!K46,BHE!K46,'BWP Telecom'!K46,Duquesne!K46,SEPA_NIST!K46,'Future Client 2'!K46,'Future Client 3'!K46,'Future Client 4'!K46,'Future Client 5'!K46)</f>
        <v>0</v>
      </c>
      <c r="L46" s="112">
        <f>SUM('AEP-EMS'!L46,'TH-MEA'!L46, Avangrid!L46,'BWP ECC'!L46,'Con Edison'!L46,'Arizona Corp'!L46,'NIPSCO-Elc'!L46,SDGE!L46,TVA!L46,'MX-MIM'!L46,'Consumers Energy'!L46,TPC!L46,WB_EVN!L46,'NV Energy'!L46,VN_NLDC!L46,Energisa!L46,'TH-PEA-IMPL'!L46,CPS_ADMS_BV!L46,'Canadian Solar Spain'!L46,'PIP-SEC'!L46,BHE!L46,'BWP Telecom'!L46,Duquesne!L46,SEPA_NIST!L46,'Future Client 2'!L46,'Future Client 3'!L46,'Future Client 4'!L46,'Future Client 5'!L46)</f>
        <v>0</v>
      </c>
      <c r="M46" s="131">
        <f>SUM('AEP-EMS'!M46,'TH-MEA'!M46, Avangrid!M46,'BWP ECC'!M46,'Con Edison'!M46,'Arizona Corp'!M46,'NIPSCO-Elc'!M46,SDGE!M46,TVA!M46,'MX-MIM'!M46,'Consumers Energy'!M46,TPC!M46,WB_EVN!M46,'NV Energy'!M46,VN_NLDC!M46,Energisa!M46,'TH-PEA-IMPL'!M46,CPS_ADMS_BV!M46,'Canadian Solar Spain'!M46,'PIP-SEC'!M46,BHE!M46,'BWP Telecom'!M46,Duquesne!M46,SEPA_NIST!M46,'Future Client 2'!M46,'Future Client 3'!M46,'Future Client 4'!M46,'Future Client 5'!M46)</f>
        <v>0</v>
      </c>
      <c r="N46" s="161">
        <f>SUM('AEP-EMS'!N46,'TH-MEA'!N46, Avangrid!N46,'BWP ECC'!N46,'Con Edison'!N46,'Arizona Corp'!N46,'NIPSCO-Elc'!N46,SDGE!N46,TVA!N46,'MX-MIM'!N46,'Consumers Energy'!N46,TPC!N46,WB_EVN!N46,'NV Energy'!N46,VN_NLDC!N46,Energisa!N46,'TH-PEA-IMPL'!N46,CPS_ADMS_BV!N46,'Canadian Solar Spain'!N46,'PIP-SEC'!N46,BHE!N46,'BWP Telecom'!N46,Duquesne!N46,SEPA_NIST!N46,'Future Client 2'!N46,'Future Client 3'!N46,'Future Client 4'!N46,'Future Client 5'!N46)</f>
        <v>0</v>
      </c>
      <c r="O46" s="122">
        <f>SUM('AEP-EMS'!O46,'TH-MEA'!O46, Avangrid!O46,'BWP ECC'!O46,'Con Edison'!O46,'Arizona Corp'!O46,'NIPSCO-Elc'!O46,SDGE!O46,TVA!O46,'MX-MIM'!O46,'Consumers Energy'!O46,TPC!O46,WB_EVN!O46,'NV Energy'!O46,VN_NLDC!O46,Energisa!O46,'TH-PEA-IMPL'!O46,CPS_ADMS_BV!O46,'Canadian Solar Spain'!O46,'PIP-SEC'!O46,BHE!O46,'BWP Telecom'!O46,Duquesne!O46,SEPA_NIST!O46,'Future Client 2'!O46,'Future Client 3'!O46,'Future Client 4'!O46,'Future Client 5'!O46)</f>
        <v>24</v>
      </c>
      <c r="P46" s="118">
        <f>SUM('AEP-EMS'!P46,'TH-MEA'!P46, Avangrid!P46,'BWP ECC'!P46,'Con Edison'!P46,'Arizona Corp'!P46,'NIPSCO-Elc'!P46,SDGE!P46,TVA!P46,'MX-MIM'!P46,'Consumers Energy'!P46,TPC!P46,WB_EVN!P46,'NV Energy'!P46,VN_NLDC!P46,Energisa!P46,'TH-PEA-IMPL'!P46,CPS_ADMS_BV!P46,'Canadian Solar Spain'!P46,'PIP-SEC'!P46,BHE!P46,'BWP Telecom'!P46,Duquesne!P46,SEPA_NIST!P46,'Future Client 2'!P46,'Future Client 3'!P46,'Future Client 4'!P46,'Future Client 5'!P46)</f>
        <v>24</v>
      </c>
      <c r="Q46" s="118">
        <f>SUM('AEP-EMS'!Q46,'TH-MEA'!Q46, Avangrid!Q46,'BWP ECC'!Q46,'Con Edison'!Q46,'Arizona Corp'!Q46,'NIPSCO-Elc'!Q46,SDGE!Q46,TVA!Q46,'MX-MIM'!Q46,'Consumers Energy'!Q46,TPC!Q46,WB_EVN!Q46,'NV Energy'!Q46,VN_NLDC!Q46,Energisa!Q46,'TH-PEA-IMPL'!Q46,CPS_ADMS_BV!Q46,'Canadian Solar Spain'!Q46,'PIP-SEC'!Q46,BHE!Q46,'BWP Telecom'!Q46,Duquesne!Q46,SEPA_NIST!Q46,'Future Client 2'!Q46,'Future Client 3'!Q46,'Future Client 4'!Q46,'Future Client 5'!Q46)</f>
        <v>24</v>
      </c>
      <c r="R46" s="118">
        <f>SUM('AEP-EMS'!R46,'TH-MEA'!R46, Avangrid!R46,'BWP ECC'!R46,'Con Edison'!R46,'Arizona Corp'!R46,'NIPSCO-Elc'!R46,SDGE!R46,TVA!R46,'MX-MIM'!R46,'Consumers Energy'!R46,TPC!R46,WB_EVN!R46,'NV Energy'!R46,VN_NLDC!R46,Energisa!R46,'TH-PEA-IMPL'!R46,CPS_ADMS_BV!R46,'Canadian Solar Spain'!R46,'PIP-SEC'!R46,BHE!R46,'BWP Telecom'!R46,Duquesne!R46,SEPA_NIST!R46,'Future Client 2'!R46,'Future Client 3'!R46,'Future Client 4'!R46,'Future Client 5'!R46)</f>
        <v>16</v>
      </c>
      <c r="S46" s="118">
        <f>SUM('AEP-EMS'!S46,'TH-MEA'!S46, Avangrid!S46,'BWP ECC'!S46,'Con Edison'!S46,'Arizona Corp'!S46,'NIPSCO-Elc'!S46,SDGE!S46,TVA!S46,'MX-MIM'!S46,'Consumers Energy'!S46,TPC!S46,WB_EVN!S46,'NV Energy'!S46,VN_NLDC!S46,Energisa!S46,'TH-PEA-IMPL'!S46,CPS_ADMS_BV!S46,'Canadian Solar Spain'!S46,'PIP-SEC'!S46,BHE!S46,'BWP Telecom'!S46,Duquesne!S46,SEPA_NIST!S46,'Future Client 2'!S46,'Future Client 3'!S46,'Future Client 4'!S46,'Future Client 5'!S46)</f>
        <v>16</v>
      </c>
      <c r="T46" s="118">
        <f>SUM('AEP-EMS'!T46,'TH-MEA'!T46, Avangrid!T46,'BWP ECC'!T46,'Con Edison'!T46,'Arizona Corp'!T46,'NIPSCO-Elc'!T46,SDGE!T46,TVA!T46,'MX-MIM'!T46,'Consumers Energy'!T46,TPC!T46,WB_EVN!T46,'NV Energy'!T46,VN_NLDC!T46,Energisa!T46,'TH-PEA-IMPL'!T46,CPS_ADMS_BV!T46,'Canadian Solar Spain'!T46,'PIP-SEC'!T46,BHE!T46,'BWP Telecom'!T46,Duquesne!T46,SEPA_NIST!T46,'Future Client 2'!T46,'Future Client 3'!T46,'Future Client 4'!T46,'Future Client 5'!T46)</f>
        <v>0</v>
      </c>
      <c r="U46" s="118">
        <f>SUM('AEP-EMS'!U46,'TH-MEA'!U46, Avangrid!U46,'BWP ECC'!U46,'Con Edison'!U46,'Arizona Corp'!U46,'NIPSCO-Elc'!U46,SDGE!U46,TVA!U46,'MX-MIM'!U46,'Consumers Energy'!U46,TPC!U46,WB_EVN!U46,'NV Energy'!U46,VN_NLDC!U46,Energisa!U46,'TH-PEA-IMPL'!U46,CPS_ADMS_BV!U46,'Canadian Solar Spain'!U46,'PIP-SEC'!U46,BHE!U46,'BWP Telecom'!U46,Duquesne!U46,SEPA_NIST!U46,'Future Client 2'!U46,'Future Client 3'!U46,'Future Client 4'!U46,'Future Client 5'!U46)</f>
        <v>0</v>
      </c>
      <c r="V46" s="118">
        <f>SUM('AEP-EMS'!V46,'TH-MEA'!V46, Avangrid!V46,'BWP ECC'!V46,'Con Edison'!V46,'Arizona Corp'!V46,'NIPSCO-Elc'!V46,SDGE!V46,TVA!V46,'MX-MIM'!V46,'Consumers Energy'!V46,TPC!V46,WB_EVN!V46,'NV Energy'!V46,VN_NLDC!V46,Energisa!V46,'TH-PEA-IMPL'!V46,CPS_ADMS_BV!V46,'Canadian Solar Spain'!V46,'PIP-SEC'!V46,BHE!V46,'BWP Telecom'!V46,Duquesne!V46,SEPA_NIST!V46,'Future Client 2'!V46,'Future Client 3'!V46,'Future Client 4'!V46,'Future Client 5'!V46)</f>
        <v>0</v>
      </c>
      <c r="W46" s="118">
        <f>SUM('AEP-EMS'!W46,'TH-MEA'!W46, Avangrid!W46,'BWP ECC'!W46,'Con Edison'!W46,'Arizona Corp'!W46,'NIPSCO-Elc'!W46,SDGE!W46,TVA!W46,'MX-MIM'!W46,'Consumers Energy'!W46,TPC!W46,WB_EVN!W46,'NV Energy'!W46,VN_NLDC!W46,Energisa!W46,'TH-PEA-IMPL'!W46,CPS_ADMS_BV!W46,'Canadian Solar Spain'!W46,'PIP-SEC'!W46,BHE!W46,'BWP Telecom'!W46,Duquesne!W46,SEPA_NIST!W46,'Future Client 2'!W46,'Future Client 3'!W46,'Future Client 4'!W46,'Future Client 5'!W46)</f>
        <v>0</v>
      </c>
      <c r="X46" s="118">
        <f>SUM('AEP-EMS'!X46,'TH-MEA'!X46, Avangrid!X46,'BWP ECC'!X46,'Con Edison'!X46,'Arizona Corp'!X46,'NIPSCO-Elc'!X46,SDGE!X46,TVA!X46,'MX-MIM'!X46,'Consumers Energy'!X46,TPC!X46,WB_EVN!X46,'NV Energy'!X46,VN_NLDC!X46,Energisa!X46,'TH-PEA-IMPL'!X46,CPS_ADMS_BV!X46,'Canadian Solar Spain'!X46,'PIP-SEC'!X46,BHE!X46,'BWP Telecom'!X46,Duquesne!X46,SEPA_NIST!X46,'Future Client 2'!X46,'Future Client 3'!X46,'Future Client 4'!X46,'Future Client 5'!X46)</f>
        <v>0</v>
      </c>
      <c r="Y46" s="118">
        <f>SUM('AEP-EMS'!Y46,'TH-MEA'!Y46, Avangrid!Y46,'BWP ECC'!Y46,'Con Edison'!Y46,'Arizona Corp'!Y46,'NIPSCO-Elc'!Y46,SDGE!Y46,TVA!Y46,'MX-MIM'!Y46,'Consumers Energy'!Y46,TPC!Y46,WB_EVN!Y46,'NV Energy'!Y46,VN_NLDC!Y46,Energisa!Y46,'TH-PEA-IMPL'!Y46,CPS_ADMS_BV!Y46,'Canadian Solar Spain'!Y46,'PIP-SEC'!Y46,BHE!Y46,'BWP Telecom'!Y46,Duquesne!Y46,SEPA_NIST!Y46,'Future Client 2'!Y46,'Future Client 3'!Y46,'Future Client 4'!Y46,'Future Client 5'!Y46)</f>
        <v>0</v>
      </c>
      <c r="Z46" s="123">
        <f>SUM('AEP-EMS'!Z46,'TH-MEA'!Z46, Avangrid!Z46,'BWP ECC'!Z46,'Con Edison'!Z46,'Arizona Corp'!Z46,'NIPSCO-Elc'!Z46,SDGE!Z46,TVA!Z46,'MX-MIM'!Z46,'Consumers Energy'!Z46,TPC!Z46,WB_EVN!Z46,'NV Energy'!Z46,VN_NLDC!Z46,Energisa!Z46,'TH-PEA-IMPL'!Z46,CPS_ADMS_BV!Z46,'Canadian Solar Spain'!Z46,'PIP-SEC'!Z46,BHE!Z46,'BWP Telecom'!Z46,Duquesne!Z46,SEPA_NIST!Z46,'Future Client 2'!Z46,'Future Client 3'!Z46,'Future Client 4'!Z46,'Future Client 5'!Z46)</f>
        <v>0</v>
      </c>
    </row>
    <row r="47" spans="2:28">
      <c r="B47" s="104" t="s">
        <v>76</v>
      </c>
      <c r="C47" s="119">
        <f>SUM('AEP-EMS'!C47,'TH-MEA'!C47, Avangrid!C47,'BWP ECC'!C47,'Con Edison'!C47,'Arizona Corp'!C47,'NIPSCO-Elc'!C47,SDGE!C47,TVA!C47,'MX-MIM'!C47,'Consumers Energy'!C47,TPC!C47,WB_EVN!C47,'NV Energy'!C47,VN_NLDC!C47,Energisa!C47,'TH-PEA-IMPL'!C47,CPS_ADMS_BV!C47,'Canadian Solar Spain'!C47,'PIP-SEC'!C47,BHE!C47,'BWP Telecom'!C47,Duquesne!C47,SEPA_NIST!C47,'Future Client 2'!C47,'Future Client 3'!C47,'Future Client 4'!C47,'Future Client 5'!C47)</f>
        <v>0</v>
      </c>
      <c r="D47" s="112">
        <f>SUM('AEP-EMS'!D47,'TH-MEA'!D47, Avangrid!D47,'BWP ECC'!D47,'Con Edison'!D47,'Arizona Corp'!D47,'NIPSCO-Elc'!D47,SDGE!D47,TVA!D47,'MX-MIM'!D47,'Consumers Energy'!D47,TPC!D47,WB_EVN!D47,'NV Energy'!D47,VN_NLDC!D47,Energisa!D47,'TH-PEA-IMPL'!D47,CPS_ADMS_BV!D47,'Canadian Solar Spain'!D47,'PIP-SEC'!D47,BHE!D47,'BWP Telecom'!D47,Duquesne!D47,SEPA_NIST!D47,'Future Client 2'!D47,'Future Client 3'!D47,'Future Client 4'!D47,'Future Client 5'!D47)</f>
        <v>0</v>
      </c>
      <c r="E47" s="112">
        <f>SUM('AEP-EMS'!E47,'TH-MEA'!E47, Avangrid!E47,'BWP ECC'!E47,'Con Edison'!E47,'Arizona Corp'!E47,'NIPSCO-Elc'!E47,SDGE!E47,TVA!E47,'MX-MIM'!E47,'Consumers Energy'!E47,TPC!E47,WB_EVN!E47,'NV Energy'!E47,VN_NLDC!E47,Energisa!E47,'TH-PEA-IMPL'!E47,CPS_ADMS_BV!E47,'Canadian Solar Spain'!E47,'PIP-SEC'!E47,BHE!E47,'BWP Telecom'!E47,Duquesne!E47,SEPA_NIST!E47,'Future Client 2'!E47,'Future Client 3'!E47,'Future Client 4'!E47,'Future Client 5'!E47)</f>
        <v>0</v>
      </c>
      <c r="F47" s="112">
        <f>SUM('AEP-EMS'!F47,'TH-MEA'!F47, Avangrid!F47,'BWP ECC'!F47,'Con Edison'!F47,'Arizona Corp'!F47,'NIPSCO-Elc'!F47,SDGE!F47,TVA!F47,'MX-MIM'!F47,'Consumers Energy'!F47,TPC!F47,WB_EVN!F47,'NV Energy'!F47,VN_NLDC!F47,Energisa!F47,'TH-PEA-IMPL'!F47,CPS_ADMS_BV!F47,'Canadian Solar Spain'!F47,'PIP-SEC'!F47,BHE!F47,'BWP Telecom'!F47,Duquesne!F47,SEPA_NIST!F47,'Future Client 2'!F47,'Future Client 3'!F47,'Future Client 4'!F47,'Future Client 5'!F47)</f>
        <v>0</v>
      </c>
      <c r="G47" s="112">
        <f>SUM('AEP-EMS'!G47,'TH-MEA'!G47, Avangrid!G47,'BWP ECC'!G47,'Con Edison'!G47,'Arizona Corp'!G47,'NIPSCO-Elc'!G47,SDGE!G47,TVA!G47,'MX-MIM'!G47,'Consumers Energy'!G47,TPC!G47,WB_EVN!G47,'NV Energy'!G47,VN_NLDC!G47,Energisa!G47,'TH-PEA-IMPL'!G47,CPS_ADMS_BV!G47,'Canadian Solar Spain'!G47,'PIP-SEC'!G47,BHE!G47,'BWP Telecom'!G47,Duquesne!G47,SEPA_NIST!G47,'Future Client 2'!G47,'Future Client 3'!G47,'Future Client 4'!G47,'Future Client 5'!G47)</f>
        <v>0</v>
      </c>
      <c r="H47" s="112">
        <f>SUM('AEP-EMS'!H47,'TH-MEA'!H47, Avangrid!H47,'BWP ECC'!H47,'Con Edison'!H47,'Arizona Corp'!H47,'NIPSCO-Elc'!H47,SDGE!H47,TVA!H47,'MX-MIM'!H47,'Consumers Energy'!H47,TPC!H47,WB_EVN!H47,'NV Energy'!H47,VN_NLDC!H47,Energisa!H47,'TH-PEA-IMPL'!H47,CPS_ADMS_BV!H47,'Canadian Solar Spain'!H47,'PIP-SEC'!H47,BHE!H47,'BWP Telecom'!H47,Duquesne!H47,SEPA_NIST!H47,'Future Client 2'!H47,'Future Client 3'!H47,'Future Client 4'!H47,'Future Client 5'!H47)</f>
        <v>0</v>
      </c>
      <c r="I47" s="112">
        <f>SUM('AEP-EMS'!I47,'TH-MEA'!I47, Avangrid!I47,'BWP ECC'!I47,'Con Edison'!I47,'Arizona Corp'!I47,'NIPSCO-Elc'!I47,SDGE!I47,TVA!I47,'MX-MIM'!I47,'Consumers Energy'!I47,TPC!I47,WB_EVN!I47,'NV Energy'!I47,VN_NLDC!I47,Energisa!I47,'TH-PEA-IMPL'!I47,CPS_ADMS_BV!I47,'Canadian Solar Spain'!I47,'PIP-SEC'!I47,BHE!I47,'BWP Telecom'!I47,Duquesne!I47,SEPA_NIST!I47,'Future Client 2'!I47,'Future Client 3'!I47,'Future Client 4'!I47,'Future Client 5'!I47)</f>
        <v>0</v>
      </c>
      <c r="J47" s="112">
        <f>SUM('AEP-EMS'!J47,'TH-MEA'!J47, Avangrid!J47,'BWP ECC'!J47,'Con Edison'!J47,'Arizona Corp'!J47,'NIPSCO-Elc'!J47,SDGE!J47,TVA!J47,'MX-MIM'!J47,'Consumers Energy'!J47,TPC!J47,WB_EVN!J47,'NV Energy'!J47,VN_NLDC!J47,Energisa!J47,'TH-PEA-IMPL'!J47,CPS_ADMS_BV!J47,'Canadian Solar Spain'!J47,'PIP-SEC'!J47,BHE!J47,'BWP Telecom'!J47,Duquesne!J47,SEPA_NIST!J47,'Future Client 2'!J47,'Future Client 3'!J47,'Future Client 4'!J47,'Future Client 5'!J47)</f>
        <v>0</v>
      </c>
      <c r="K47" s="112">
        <f>SUM('AEP-EMS'!K47,'TH-MEA'!K47, Avangrid!K47,'BWP ECC'!K47,'Con Edison'!K47,'Arizona Corp'!K47,'NIPSCO-Elc'!K47,SDGE!K47,TVA!K47,'MX-MIM'!K47,'Consumers Energy'!K47,TPC!K47,WB_EVN!K47,'NV Energy'!K47,VN_NLDC!K47,Energisa!K47,'TH-PEA-IMPL'!K47,CPS_ADMS_BV!K47,'Canadian Solar Spain'!K47,'PIP-SEC'!K47,BHE!K47,'BWP Telecom'!K47,Duquesne!K47,SEPA_NIST!K47,'Future Client 2'!K47,'Future Client 3'!K47,'Future Client 4'!K47,'Future Client 5'!K47)</f>
        <v>0</v>
      </c>
      <c r="L47" s="112">
        <f>SUM('AEP-EMS'!L47,'TH-MEA'!L47, Avangrid!L47,'BWP ECC'!L47,'Con Edison'!L47,'Arizona Corp'!L47,'NIPSCO-Elc'!L47,SDGE!L47,TVA!L47,'MX-MIM'!L47,'Consumers Energy'!L47,TPC!L47,WB_EVN!L47,'NV Energy'!L47,VN_NLDC!L47,Energisa!L47,'TH-PEA-IMPL'!L47,CPS_ADMS_BV!L47,'Canadian Solar Spain'!L47,'PIP-SEC'!L47,BHE!L47,'BWP Telecom'!L47,Duquesne!L47,SEPA_NIST!L47,'Future Client 2'!L47,'Future Client 3'!L47,'Future Client 4'!L47,'Future Client 5'!L47)</f>
        <v>0</v>
      </c>
      <c r="M47" s="131">
        <f>SUM('AEP-EMS'!M47,'TH-MEA'!M47, Avangrid!M47,'BWP ECC'!M47,'Con Edison'!M47,'Arizona Corp'!M47,'NIPSCO-Elc'!M47,SDGE!M47,TVA!M47,'MX-MIM'!M47,'Consumers Energy'!M47,TPC!M47,WB_EVN!M47,'NV Energy'!M47,VN_NLDC!M47,Energisa!M47,'TH-PEA-IMPL'!M47,CPS_ADMS_BV!M47,'Canadian Solar Spain'!M47,'PIP-SEC'!M47,BHE!M47,'BWP Telecom'!M47,Duquesne!M47,SEPA_NIST!M47,'Future Client 2'!M47,'Future Client 3'!M47,'Future Client 4'!M47,'Future Client 5'!M47)</f>
        <v>0</v>
      </c>
      <c r="N47" s="161">
        <f>SUM('AEP-EMS'!N47,'TH-MEA'!N47, Avangrid!N47,'BWP ECC'!N47,'Con Edison'!N47,'Arizona Corp'!N47,'NIPSCO-Elc'!N47,SDGE!N47,TVA!N47,'MX-MIM'!N47,'Consumers Energy'!N47,TPC!N47,WB_EVN!N47,'NV Energy'!N47,VN_NLDC!N47,Energisa!N47,'TH-PEA-IMPL'!N47,CPS_ADMS_BV!N47,'Canadian Solar Spain'!N47,'PIP-SEC'!N47,BHE!N47,'BWP Telecom'!N47,Duquesne!N47,SEPA_NIST!N47,'Future Client 2'!N47,'Future Client 3'!N47,'Future Client 4'!N47,'Future Client 5'!N47)</f>
        <v>0</v>
      </c>
      <c r="O47" s="122">
        <f>SUM('AEP-EMS'!O47,'TH-MEA'!O47, Avangrid!O47,'BWP ECC'!O47,'Con Edison'!O47,'Arizona Corp'!O47,'NIPSCO-Elc'!O47,SDGE!O47,TVA!O47,'MX-MIM'!O47,'Consumers Energy'!O47,TPC!O47,WB_EVN!O47,'NV Energy'!O47,VN_NLDC!O47,Energisa!O47,'TH-PEA-IMPL'!O47,CPS_ADMS_BV!O47,'Canadian Solar Spain'!O47,'PIP-SEC'!O47,BHE!O47,'BWP Telecom'!O47,Duquesne!O47,SEPA_NIST!O47,'Future Client 2'!O47,'Future Client 3'!O47,'Future Client 4'!O47,'Future Client 5'!O47)</f>
        <v>0</v>
      </c>
      <c r="P47" s="118">
        <f>SUM('AEP-EMS'!P47,'TH-MEA'!P47, Avangrid!P47,'BWP ECC'!P47,'Con Edison'!P47,'Arizona Corp'!P47,'NIPSCO-Elc'!P47,SDGE!P47,TVA!P47,'MX-MIM'!P47,'Consumers Energy'!P47,TPC!P47,WB_EVN!P47,'NV Energy'!P47,VN_NLDC!P47,Energisa!P47,'TH-PEA-IMPL'!P47,CPS_ADMS_BV!P47,'Canadian Solar Spain'!P47,'PIP-SEC'!P47,BHE!P47,'BWP Telecom'!P47,Duquesne!P47,SEPA_NIST!P47,'Future Client 2'!P47,'Future Client 3'!P47,'Future Client 4'!P47,'Future Client 5'!P47)</f>
        <v>0</v>
      </c>
      <c r="Q47" s="118">
        <f>SUM('AEP-EMS'!Q47,'TH-MEA'!Q47, Avangrid!Q47,'BWP ECC'!Q47,'Con Edison'!Q47,'Arizona Corp'!Q47,'NIPSCO-Elc'!Q47,SDGE!Q47,TVA!Q47,'MX-MIM'!Q47,'Consumers Energy'!Q47,TPC!Q47,WB_EVN!Q47,'NV Energy'!Q47,VN_NLDC!Q47,Energisa!Q47,'TH-PEA-IMPL'!Q47,CPS_ADMS_BV!Q47,'Canadian Solar Spain'!Q47,'PIP-SEC'!Q47,BHE!Q47,'BWP Telecom'!Q47,Duquesne!Q47,SEPA_NIST!Q47,'Future Client 2'!Q47,'Future Client 3'!Q47,'Future Client 4'!Q47,'Future Client 5'!Q47)</f>
        <v>0</v>
      </c>
      <c r="R47" s="118">
        <f>SUM('AEP-EMS'!R47,'TH-MEA'!R47, Avangrid!R47,'BWP ECC'!R47,'Con Edison'!R47,'Arizona Corp'!R47,'NIPSCO-Elc'!R47,SDGE!R47,TVA!R47,'MX-MIM'!R47,'Consumers Energy'!R47,TPC!R47,WB_EVN!R47,'NV Energy'!R47,VN_NLDC!R47,Energisa!R47,'TH-PEA-IMPL'!R47,CPS_ADMS_BV!R47,'Canadian Solar Spain'!R47,'PIP-SEC'!R47,BHE!R47,'BWP Telecom'!R47,Duquesne!R47,SEPA_NIST!R47,'Future Client 2'!R47,'Future Client 3'!R47,'Future Client 4'!R47,'Future Client 5'!R47)</f>
        <v>0</v>
      </c>
      <c r="S47" s="118">
        <f>SUM('AEP-EMS'!S47,'TH-MEA'!S47, Avangrid!S47,'BWP ECC'!S47,'Con Edison'!S47,'Arizona Corp'!S47,'NIPSCO-Elc'!S47,SDGE!S47,TVA!S47,'MX-MIM'!S47,'Consumers Energy'!S47,TPC!S47,WB_EVN!S47,'NV Energy'!S47,VN_NLDC!S47,Energisa!S47,'TH-PEA-IMPL'!S47,CPS_ADMS_BV!S47,'Canadian Solar Spain'!S47,'PIP-SEC'!S47,BHE!S47,'BWP Telecom'!S47,Duquesne!S47,SEPA_NIST!S47,'Future Client 2'!S47,'Future Client 3'!S47,'Future Client 4'!S47,'Future Client 5'!S47)</f>
        <v>0</v>
      </c>
      <c r="T47" s="118">
        <f>SUM('AEP-EMS'!T47,'TH-MEA'!T47, Avangrid!T47,'BWP ECC'!T47,'Con Edison'!T47,'Arizona Corp'!T47,'NIPSCO-Elc'!T47,SDGE!T47,TVA!T47,'MX-MIM'!T47,'Consumers Energy'!T47,TPC!T47,WB_EVN!T47,'NV Energy'!T47,VN_NLDC!T47,Energisa!T47,'TH-PEA-IMPL'!T47,CPS_ADMS_BV!T47,'Canadian Solar Spain'!T47,'PIP-SEC'!T47,BHE!T47,'BWP Telecom'!T47,Duquesne!T47,SEPA_NIST!T47,'Future Client 2'!T47,'Future Client 3'!T47,'Future Client 4'!T47,'Future Client 5'!T47)</f>
        <v>0</v>
      </c>
      <c r="U47" s="118">
        <f>SUM('AEP-EMS'!U47,'TH-MEA'!U47, Avangrid!U47,'BWP ECC'!U47,'Con Edison'!U47,'Arizona Corp'!U47,'NIPSCO-Elc'!U47,SDGE!U47,TVA!U47,'MX-MIM'!U47,'Consumers Energy'!U47,TPC!U47,WB_EVN!U47,'NV Energy'!U47,VN_NLDC!U47,Energisa!U47,'TH-PEA-IMPL'!U47,CPS_ADMS_BV!U47,'Canadian Solar Spain'!U47,'PIP-SEC'!U47,BHE!U47,'BWP Telecom'!U47,Duquesne!U47,SEPA_NIST!U47,'Future Client 2'!U47,'Future Client 3'!U47,'Future Client 4'!U47,'Future Client 5'!U47)</f>
        <v>0</v>
      </c>
      <c r="V47" s="118">
        <f>SUM('AEP-EMS'!V47,'TH-MEA'!V47, Avangrid!V47,'BWP ECC'!V47,'Con Edison'!V47,'Arizona Corp'!V47,'NIPSCO-Elc'!V47,SDGE!V47,TVA!V47,'MX-MIM'!V47,'Consumers Energy'!V47,TPC!V47,WB_EVN!V47,'NV Energy'!V47,VN_NLDC!V47,Energisa!V47,'TH-PEA-IMPL'!V47,CPS_ADMS_BV!V47,'Canadian Solar Spain'!V47,'PIP-SEC'!V47,BHE!V47,'BWP Telecom'!V47,Duquesne!V47,SEPA_NIST!V47,'Future Client 2'!V47,'Future Client 3'!V47,'Future Client 4'!V47,'Future Client 5'!V47)</f>
        <v>0</v>
      </c>
      <c r="W47" s="118">
        <f>SUM('AEP-EMS'!W47,'TH-MEA'!W47, Avangrid!W47,'BWP ECC'!W47,'Con Edison'!W47,'Arizona Corp'!W47,'NIPSCO-Elc'!W47,SDGE!W47,TVA!W47,'MX-MIM'!W47,'Consumers Energy'!W47,TPC!W47,WB_EVN!W47,'NV Energy'!W47,VN_NLDC!W47,Energisa!W47,'TH-PEA-IMPL'!W47,CPS_ADMS_BV!W47,'Canadian Solar Spain'!W47,'PIP-SEC'!W47,BHE!W47,'BWP Telecom'!W47,Duquesne!W47,SEPA_NIST!W47,'Future Client 2'!W47,'Future Client 3'!W47,'Future Client 4'!W47,'Future Client 5'!W47)</f>
        <v>0</v>
      </c>
      <c r="X47" s="118">
        <f>SUM('AEP-EMS'!X47,'TH-MEA'!X47, Avangrid!X47,'BWP ECC'!X47,'Con Edison'!X47,'Arizona Corp'!X47,'NIPSCO-Elc'!X47,SDGE!X47,TVA!X47,'MX-MIM'!X47,'Consumers Energy'!X47,TPC!X47,WB_EVN!X47,'NV Energy'!X47,VN_NLDC!X47,Energisa!X47,'TH-PEA-IMPL'!X47,CPS_ADMS_BV!X47,'Canadian Solar Spain'!X47,'PIP-SEC'!X47,BHE!X47,'BWP Telecom'!X47,Duquesne!X47,SEPA_NIST!X47,'Future Client 2'!X47,'Future Client 3'!X47,'Future Client 4'!X47,'Future Client 5'!X47)</f>
        <v>0</v>
      </c>
      <c r="Y47" s="118">
        <f>SUM('AEP-EMS'!Y47,'TH-MEA'!Y47, Avangrid!Y47,'BWP ECC'!Y47,'Con Edison'!Y47,'Arizona Corp'!Y47,'NIPSCO-Elc'!Y47,SDGE!Y47,TVA!Y47,'MX-MIM'!Y47,'Consumers Energy'!Y47,TPC!Y47,WB_EVN!Y47,'NV Energy'!Y47,VN_NLDC!Y47,Energisa!Y47,'TH-PEA-IMPL'!Y47,CPS_ADMS_BV!Y47,'Canadian Solar Spain'!Y47,'PIP-SEC'!Y47,BHE!Y47,'BWP Telecom'!Y47,Duquesne!Y47,SEPA_NIST!Y47,'Future Client 2'!Y47,'Future Client 3'!Y47,'Future Client 4'!Y47,'Future Client 5'!Y47)</f>
        <v>0</v>
      </c>
      <c r="Z47" s="123">
        <f>SUM('AEP-EMS'!Z47,'TH-MEA'!Z47, Avangrid!Z47,'BWP ECC'!Z47,'Con Edison'!Z47,'Arizona Corp'!Z47,'NIPSCO-Elc'!Z47,SDGE!Z47,TVA!Z47,'MX-MIM'!Z47,'Consumers Energy'!Z47,TPC!Z47,WB_EVN!Z47,'NV Energy'!Z47,VN_NLDC!Z47,Energisa!Z47,'TH-PEA-IMPL'!Z47,CPS_ADMS_BV!Z47,'Canadian Solar Spain'!Z47,'PIP-SEC'!Z47,BHE!Z47,'BWP Telecom'!Z47,Duquesne!Z47,SEPA_NIST!Z47,'Future Client 2'!Z47,'Future Client 3'!Z47,'Future Client 4'!Z47,'Future Client 5'!Z47)</f>
        <v>0</v>
      </c>
    </row>
    <row r="48" spans="2:28">
      <c r="B48" s="104" t="s">
        <v>77</v>
      </c>
      <c r="C48" s="119">
        <f>SUM('AEP-EMS'!C48,'TH-MEA'!C48, Avangrid!C48,'BWP ECC'!C48,'Con Edison'!C48,'Arizona Corp'!C48,'NIPSCO-Elc'!C48,SDGE!C48,TVA!C48,'MX-MIM'!C48,'Consumers Energy'!C48,TPC!C48,WB_EVN!C48,'NV Energy'!C48,VN_NLDC!C48,Energisa!C48,'TH-PEA-IMPL'!C48,CPS_ADMS_BV!C48,'Canadian Solar Spain'!C48,'PIP-SEC'!C48,BHE!C48,'BWP Telecom'!C48,Duquesne!C48,SEPA_NIST!C48,'Future Client 2'!C48,'Future Client 3'!C48,'Future Client 4'!C48,'Future Client 5'!C48)</f>
        <v>0</v>
      </c>
      <c r="D48" s="112">
        <f>SUM('AEP-EMS'!D48,'TH-MEA'!D48, Avangrid!D48,'BWP ECC'!D48,'Con Edison'!D48,'Arizona Corp'!D48,'NIPSCO-Elc'!D48,SDGE!D48,TVA!D48,'MX-MIM'!D48,'Consumers Energy'!D48,TPC!D48,WB_EVN!D48,'NV Energy'!D48,VN_NLDC!D48,Energisa!D48,'TH-PEA-IMPL'!D48,CPS_ADMS_BV!D48,'Canadian Solar Spain'!D48,'PIP-SEC'!D48,BHE!D48,'BWP Telecom'!D48,Duquesne!D48,SEPA_NIST!D48,'Future Client 2'!D48,'Future Client 3'!D48,'Future Client 4'!D48,'Future Client 5'!D48)</f>
        <v>0</v>
      </c>
      <c r="E48" s="112">
        <f>SUM('AEP-EMS'!E48,'TH-MEA'!E48, Avangrid!E48,'BWP ECC'!E48,'Con Edison'!E48,'Arizona Corp'!E48,'NIPSCO-Elc'!E48,SDGE!E48,TVA!E48,'MX-MIM'!E48,'Consumers Energy'!E48,TPC!E48,WB_EVN!E48,'NV Energy'!E48,VN_NLDC!E48,Energisa!E48,'TH-PEA-IMPL'!E48,CPS_ADMS_BV!E48,'Canadian Solar Spain'!E48,'PIP-SEC'!E48,BHE!E48,'BWP Telecom'!E48,Duquesne!E48,SEPA_NIST!E48,'Future Client 2'!E48,'Future Client 3'!E48,'Future Client 4'!E48,'Future Client 5'!E48)</f>
        <v>0</v>
      </c>
      <c r="F48" s="112">
        <f>SUM('AEP-EMS'!F48,'TH-MEA'!F48, Avangrid!F48,'BWP ECC'!F48,'Con Edison'!F48,'Arizona Corp'!F48,'NIPSCO-Elc'!F48,SDGE!F48,TVA!F48,'MX-MIM'!F48,'Consumers Energy'!F48,TPC!F48,WB_EVN!F48,'NV Energy'!F48,VN_NLDC!F48,Energisa!F48,'TH-PEA-IMPL'!F48,CPS_ADMS_BV!F48,'Canadian Solar Spain'!F48,'PIP-SEC'!F48,BHE!F48,'BWP Telecom'!F48,Duquesne!F48,SEPA_NIST!F48,'Future Client 2'!F48,'Future Client 3'!F48,'Future Client 4'!F48,'Future Client 5'!F48)</f>
        <v>0</v>
      </c>
      <c r="G48" s="112">
        <f>SUM('AEP-EMS'!G48,'TH-MEA'!G48, Avangrid!G48,'BWP ECC'!G48,'Con Edison'!G48,'Arizona Corp'!G48,'NIPSCO-Elc'!G48,SDGE!G48,TVA!G48,'MX-MIM'!G48,'Consumers Energy'!G48,TPC!G48,WB_EVN!G48,'NV Energy'!G48,VN_NLDC!G48,Energisa!G48,'TH-PEA-IMPL'!G48,CPS_ADMS_BV!G48,'Canadian Solar Spain'!G48,'PIP-SEC'!G48,BHE!G48,'BWP Telecom'!G48,Duquesne!G48,SEPA_NIST!G48,'Future Client 2'!G48,'Future Client 3'!G48,'Future Client 4'!G48,'Future Client 5'!G48)</f>
        <v>0</v>
      </c>
      <c r="H48" s="112">
        <f>SUM('AEP-EMS'!H48,'TH-MEA'!H48, Avangrid!H48,'BWP ECC'!H48,'Con Edison'!H48,'Arizona Corp'!H48,'NIPSCO-Elc'!H48,SDGE!H48,TVA!H48,'MX-MIM'!H48,'Consumers Energy'!H48,TPC!H48,WB_EVN!H48,'NV Energy'!H48,VN_NLDC!H48,Energisa!H48,'TH-PEA-IMPL'!H48,CPS_ADMS_BV!H48,'Canadian Solar Spain'!H48,'PIP-SEC'!H48,BHE!H48,'BWP Telecom'!H48,Duquesne!H48,SEPA_NIST!H48,'Future Client 2'!H48,'Future Client 3'!H48,'Future Client 4'!H48,'Future Client 5'!H48)</f>
        <v>0</v>
      </c>
      <c r="I48" s="112">
        <f>SUM('AEP-EMS'!I48,'TH-MEA'!I48, Avangrid!I48,'BWP ECC'!I48,'Con Edison'!I48,'Arizona Corp'!I48,'NIPSCO-Elc'!I48,SDGE!I48,TVA!I48,'MX-MIM'!I48,'Consumers Energy'!I48,TPC!I48,WB_EVN!I48,'NV Energy'!I48,VN_NLDC!I48,Energisa!I48,'TH-PEA-IMPL'!I48,CPS_ADMS_BV!I48,'Canadian Solar Spain'!I48,'PIP-SEC'!I48,BHE!I48,'BWP Telecom'!I48,Duquesne!I48,SEPA_NIST!I48,'Future Client 2'!I48,'Future Client 3'!I48,'Future Client 4'!I48,'Future Client 5'!I48)</f>
        <v>0</v>
      </c>
      <c r="J48" s="112">
        <f>SUM('AEP-EMS'!J48,'TH-MEA'!J48, Avangrid!J48,'BWP ECC'!J48,'Con Edison'!J48,'Arizona Corp'!J48,'NIPSCO-Elc'!J48,SDGE!J48,TVA!J48,'MX-MIM'!J48,'Consumers Energy'!J48,TPC!J48,WB_EVN!J48,'NV Energy'!J48,VN_NLDC!J48,Energisa!J48,'TH-PEA-IMPL'!J48,CPS_ADMS_BV!J48,'Canadian Solar Spain'!J48,'PIP-SEC'!J48,BHE!J48,'BWP Telecom'!J48,Duquesne!J48,SEPA_NIST!J48,'Future Client 2'!J48,'Future Client 3'!J48,'Future Client 4'!J48,'Future Client 5'!J48)</f>
        <v>0</v>
      </c>
      <c r="K48" s="112">
        <f>SUM('AEP-EMS'!K48,'TH-MEA'!K48, Avangrid!K48,'BWP ECC'!K48,'Con Edison'!K48,'Arizona Corp'!K48,'NIPSCO-Elc'!K48,SDGE!K48,TVA!K48,'MX-MIM'!K48,'Consumers Energy'!K48,TPC!K48,WB_EVN!K48,'NV Energy'!K48,VN_NLDC!K48,Energisa!K48,'TH-PEA-IMPL'!K48,CPS_ADMS_BV!K48,'Canadian Solar Spain'!K48,'PIP-SEC'!K48,BHE!K48,'BWP Telecom'!K48,Duquesne!K48,SEPA_NIST!K48,'Future Client 2'!K48,'Future Client 3'!K48,'Future Client 4'!K48,'Future Client 5'!K48)</f>
        <v>0</v>
      </c>
      <c r="L48" s="112">
        <f>SUM('AEP-EMS'!L48,'TH-MEA'!L48, Avangrid!L48,'BWP ECC'!L48,'Con Edison'!L48,'Arizona Corp'!L48,'NIPSCO-Elc'!L48,SDGE!L48,TVA!L48,'MX-MIM'!L48,'Consumers Energy'!L48,TPC!L48,WB_EVN!L48,'NV Energy'!L48,VN_NLDC!L48,Energisa!L48,'TH-PEA-IMPL'!L48,CPS_ADMS_BV!L48,'Canadian Solar Spain'!L48,'PIP-SEC'!L48,BHE!L48,'BWP Telecom'!L48,Duquesne!L48,SEPA_NIST!L48,'Future Client 2'!L48,'Future Client 3'!L48,'Future Client 4'!L48,'Future Client 5'!L48)</f>
        <v>0</v>
      </c>
      <c r="M48" s="131">
        <f>SUM('AEP-EMS'!M48,'TH-MEA'!M48, Avangrid!M48,'BWP ECC'!M48,'Con Edison'!M48,'Arizona Corp'!M48,'NIPSCO-Elc'!M48,SDGE!M48,TVA!M48,'MX-MIM'!M48,'Consumers Energy'!M48,TPC!M48,WB_EVN!M48,'NV Energy'!M48,VN_NLDC!M48,Energisa!M48,'TH-PEA-IMPL'!M48,CPS_ADMS_BV!M48,'Canadian Solar Spain'!M48,'PIP-SEC'!M48,BHE!M48,'BWP Telecom'!M48,Duquesne!M48,SEPA_NIST!M48,'Future Client 2'!M48,'Future Client 3'!M48,'Future Client 4'!M48,'Future Client 5'!M48)</f>
        <v>0</v>
      </c>
      <c r="N48" s="161">
        <f>SUM('AEP-EMS'!N48,'TH-MEA'!N48, Avangrid!N48,'BWP ECC'!N48,'Con Edison'!N48,'Arizona Corp'!N48,'NIPSCO-Elc'!N48,SDGE!N48,TVA!N48,'MX-MIM'!N48,'Consumers Energy'!N48,TPC!N48,WB_EVN!N48,'NV Energy'!N48,VN_NLDC!N48,Energisa!N48,'TH-PEA-IMPL'!N48,CPS_ADMS_BV!N48,'Canadian Solar Spain'!N48,'PIP-SEC'!N48,BHE!N48,'BWP Telecom'!N48,Duquesne!N48,SEPA_NIST!N48,'Future Client 2'!N48,'Future Client 3'!N48,'Future Client 4'!N48,'Future Client 5'!N48)</f>
        <v>0</v>
      </c>
      <c r="O48" s="122">
        <f>SUM('AEP-EMS'!O48,'TH-MEA'!O48, Avangrid!O48,'BWP ECC'!O48,'Con Edison'!O48,'Arizona Corp'!O48,'NIPSCO-Elc'!O48,SDGE!O48,TVA!O48,'MX-MIM'!O48,'Consumers Energy'!O48,TPC!O48,WB_EVN!O48,'NV Energy'!O48,VN_NLDC!O48,Energisa!O48,'TH-PEA-IMPL'!O48,CPS_ADMS_BV!O48,'Canadian Solar Spain'!O48,'PIP-SEC'!O48,BHE!O48,'BWP Telecom'!O48,Duquesne!O48,SEPA_NIST!O48,'Future Client 2'!O48,'Future Client 3'!O48,'Future Client 4'!O48,'Future Client 5'!O48)</f>
        <v>0</v>
      </c>
      <c r="P48" s="118">
        <f>SUM('AEP-EMS'!P48,'TH-MEA'!P48, Avangrid!P48,'BWP ECC'!P48,'Con Edison'!P48,'Arizona Corp'!P48,'NIPSCO-Elc'!P48,SDGE!P48,TVA!P48,'MX-MIM'!P48,'Consumers Energy'!P48,TPC!P48,WB_EVN!P48,'NV Energy'!P48,VN_NLDC!P48,Energisa!P48,'TH-PEA-IMPL'!P48,CPS_ADMS_BV!P48,'Canadian Solar Spain'!P48,'PIP-SEC'!P48,BHE!P48,'BWP Telecom'!P48,Duquesne!P48,SEPA_NIST!P48,'Future Client 2'!P48,'Future Client 3'!P48,'Future Client 4'!P48,'Future Client 5'!P48)</f>
        <v>0</v>
      </c>
      <c r="Q48" s="118">
        <f>SUM('AEP-EMS'!Q48,'TH-MEA'!Q48, Avangrid!Q48,'BWP ECC'!Q48,'Con Edison'!Q48,'Arizona Corp'!Q48,'NIPSCO-Elc'!Q48,SDGE!Q48,TVA!Q48,'MX-MIM'!Q48,'Consumers Energy'!Q48,TPC!Q48,WB_EVN!Q48,'NV Energy'!Q48,VN_NLDC!Q48,Energisa!Q48,'TH-PEA-IMPL'!Q48,CPS_ADMS_BV!Q48,'Canadian Solar Spain'!Q48,'PIP-SEC'!Q48,BHE!Q48,'BWP Telecom'!Q48,Duquesne!Q48,SEPA_NIST!Q48,'Future Client 2'!Q48,'Future Client 3'!Q48,'Future Client 4'!Q48,'Future Client 5'!Q48)</f>
        <v>0</v>
      </c>
      <c r="R48" s="118">
        <f>SUM('AEP-EMS'!R48,'TH-MEA'!R48, Avangrid!R48,'BWP ECC'!R48,'Con Edison'!R48,'Arizona Corp'!R48,'NIPSCO-Elc'!R48,SDGE!R48,TVA!R48,'MX-MIM'!R48,'Consumers Energy'!R48,TPC!R48,WB_EVN!R48,'NV Energy'!R48,VN_NLDC!R48,Energisa!R48,'TH-PEA-IMPL'!R48,CPS_ADMS_BV!R48,'Canadian Solar Spain'!R48,'PIP-SEC'!R48,BHE!R48,'BWP Telecom'!R48,Duquesne!R48,SEPA_NIST!R48,'Future Client 2'!R48,'Future Client 3'!R48,'Future Client 4'!R48,'Future Client 5'!R48)</f>
        <v>0</v>
      </c>
      <c r="S48" s="118">
        <f>SUM('AEP-EMS'!S48,'TH-MEA'!S48, Avangrid!S48,'BWP ECC'!S48,'Con Edison'!S48,'Arizona Corp'!S48,'NIPSCO-Elc'!S48,SDGE!S48,TVA!S48,'MX-MIM'!S48,'Consumers Energy'!S48,TPC!S48,WB_EVN!S48,'NV Energy'!S48,VN_NLDC!S48,Energisa!S48,'TH-PEA-IMPL'!S48,CPS_ADMS_BV!S48,'Canadian Solar Spain'!S48,'PIP-SEC'!S48,BHE!S48,'BWP Telecom'!S48,Duquesne!S48,SEPA_NIST!S48,'Future Client 2'!S48,'Future Client 3'!S48,'Future Client 4'!S48,'Future Client 5'!S48)</f>
        <v>0</v>
      </c>
      <c r="T48" s="118">
        <f>SUM('AEP-EMS'!T48,'TH-MEA'!T48, Avangrid!T48,'BWP ECC'!T48,'Con Edison'!T48,'Arizona Corp'!T48,'NIPSCO-Elc'!T48,SDGE!T48,TVA!T48,'MX-MIM'!T48,'Consumers Energy'!T48,TPC!T48,WB_EVN!T48,'NV Energy'!T48,VN_NLDC!T48,Energisa!T48,'TH-PEA-IMPL'!T48,CPS_ADMS_BV!T48,'Canadian Solar Spain'!T48,'PIP-SEC'!T48,BHE!T48,'BWP Telecom'!T48,Duquesne!T48,SEPA_NIST!T48,'Future Client 2'!T48,'Future Client 3'!T48,'Future Client 4'!T48,'Future Client 5'!T48)</f>
        <v>0</v>
      </c>
      <c r="U48" s="118">
        <f>SUM('AEP-EMS'!U48,'TH-MEA'!U48, Avangrid!U48,'BWP ECC'!U48,'Con Edison'!U48,'Arizona Corp'!U48,'NIPSCO-Elc'!U48,SDGE!U48,TVA!U48,'MX-MIM'!U48,'Consumers Energy'!U48,TPC!U48,WB_EVN!U48,'NV Energy'!U48,VN_NLDC!U48,Energisa!U48,'TH-PEA-IMPL'!U48,CPS_ADMS_BV!U48,'Canadian Solar Spain'!U48,'PIP-SEC'!U48,BHE!U48,'BWP Telecom'!U48,Duquesne!U48,SEPA_NIST!U48,'Future Client 2'!U48,'Future Client 3'!U48,'Future Client 4'!U48,'Future Client 5'!U48)</f>
        <v>0</v>
      </c>
      <c r="V48" s="118">
        <f>SUM('AEP-EMS'!V48,'TH-MEA'!V48, Avangrid!V48,'BWP ECC'!V48,'Con Edison'!V48,'Arizona Corp'!V48,'NIPSCO-Elc'!V48,SDGE!V48,TVA!V48,'MX-MIM'!V48,'Consumers Energy'!V48,TPC!V48,WB_EVN!V48,'NV Energy'!V48,VN_NLDC!V48,Energisa!V48,'TH-PEA-IMPL'!V48,CPS_ADMS_BV!V48,'Canadian Solar Spain'!V48,'PIP-SEC'!V48,BHE!V48,'BWP Telecom'!V48,Duquesne!V48,SEPA_NIST!V48,'Future Client 2'!V48,'Future Client 3'!V48,'Future Client 4'!V48,'Future Client 5'!V48)</f>
        <v>0</v>
      </c>
      <c r="W48" s="118">
        <f>SUM('AEP-EMS'!W48,'TH-MEA'!W48, Avangrid!W48,'BWP ECC'!W48,'Con Edison'!W48,'Arizona Corp'!W48,'NIPSCO-Elc'!W48,SDGE!W48,TVA!W48,'MX-MIM'!W48,'Consumers Energy'!W48,TPC!W48,WB_EVN!W48,'NV Energy'!W48,VN_NLDC!W48,Energisa!W48,'TH-PEA-IMPL'!W48,CPS_ADMS_BV!W48,'Canadian Solar Spain'!W48,'PIP-SEC'!W48,BHE!W48,'BWP Telecom'!W48,Duquesne!W48,SEPA_NIST!W48,'Future Client 2'!W48,'Future Client 3'!W48,'Future Client 4'!W48,'Future Client 5'!W48)</f>
        <v>0</v>
      </c>
      <c r="X48" s="118">
        <f>SUM('AEP-EMS'!X48,'TH-MEA'!X48, Avangrid!X48,'BWP ECC'!X48,'Con Edison'!X48,'Arizona Corp'!X48,'NIPSCO-Elc'!X48,SDGE!X48,TVA!X48,'MX-MIM'!X48,'Consumers Energy'!X48,TPC!X48,WB_EVN!X48,'NV Energy'!X48,VN_NLDC!X48,Energisa!X48,'TH-PEA-IMPL'!X48,CPS_ADMS_BV!X48,'Canadian Solar Spain'!X48,'PIP-SEC'!X48,BHE!X48,'BWP Telecom'!X48,Duquesne!X48,SEPA_NIST!X48,'Future Client 2'!X48,'Future Client 3'!X48,'Future Client 4'!X48,'Future Client 5'!X48)</f>
        <v>0</v>
      </c>
      <c r="Y48" s="118">
        <f>SUM('AEP-EMS'!Y48,'TH-MEA'!Y48, Avangrid!Y48,'BWP ECC'!Y48,'Con Edison'!Y48,'Arizona Corp'!Y48,'NIPSCO-Elc'!Y48,SDGE!Y48,TVA!Y48,'MX-MIM'!Y48,'Consumers Energy'!Y48,TPC!Y48,WB_EVN!Y48,'NV Energy'!Y48,VN_NLDC!Y48,Energisa!Y48,'TH-PEA-IMPL'!Y48,CPS_ADMS_BV!Y48,'Canadian Solar Spain'!Y48,'PIP-SEC'!Y48,BHE!Y48,'BWP Telecom'!Y48,Duquesne!Y48,SEPA_NIST!Y48,'Future Client 2'!Y48,'Future Client 3'!Y48,'Future Client 4'!Y48,'Future Client 5'!Y48)</f>
        <v>0</v>
      </c>
      <c r="Z48" s="123">
        <f>SUM('AEP-EMS'!Z48,'TH-MEA'!Z48, Avangrid!Z48,'BWP ECC'!Z48,'Con Edison'!Z48,'Arizona Corp'!Z48,'NIPSCO-Elc'!Z48,SDGE!Z48,TVA!Z48,'MX-MIM'!Z48,'Consumers Energy'!Z48,TPC!Z48,WB_EVN!Z48,'NV Energy'!Z48,VN_NLDC!Z48,Energisa!Z48,'TH-PEA-IMPL'!Z48,CPS_ADMS_BV!Z48,'Canadian Solar Spain'!Z48,'PIP-SEC'!Z48,BHE!Z48,'BWP Telecom'!Z48,Duquesne!Z48,SEPA_NIST!Z48,'Future Client 2'!Z48,'Future Client 3'!Z48,'Future Client 4'!Z48,'Future Client 5'!Z48)</f>
        <v>0</v>
      </c>
    </row>
    <row r="49" spans="2:27">
      <c r="B49" s="135" t="s">
        <v>78</v>
      </c>
      <c r="C49" s="119">
        <f>SUM('AEP-EMS'!C49,'TH-MEA'!C49, Avangrid!C49,'BWP ECC'!C49,'Con Edison'!C49,'Arizona Corp'!C49,'NIPSCO-Elc'!C49,SDGE!C49,TVA!C49,'MX-MIM'!C49,'Consumers Energy'!C49,TPC!C49,WB_EVN!C49,'NV Energy'!C49,VN_NLDC!C49,Energisa!C49,'TH-PEA-IMPL'!C49,CPS_ADMS_BV!C49,'Canadian Solar Spain'!C49,'PIP-SEC'!C49,BHE!C49,'BWP Telecom'!C49,Duquesne!C49,SEPA_NIST!C49,'Future Client 2'!C49,'Future Client 3'!C49,'Future Client 4'!C49,'Future Client 5'!C49)</f>
        <v>0</v>
      </c>
      <c r="D49" s="112">
        <f>SUM('AEP-EMS'!D49,'TH-MEA'!D49, Avangrid!D49,'BWP ECC'!D49,'Con Edison'!D49,'Arizona Corp'!D49,'NIPSCO-Elc'!D49,SDGE!D49,TVA!D49,'MX-MIM'!D49,'Consumers Energy'!D49,TPC!D49,WB_EVN!D49,'NV Energy'!D49,VN_NLDC!D49,Energisa!D49,'TH-PEA-IMPL'!D49,CPS_ADMS_BV!D49,'Canadian Solar Spain'!D49,'PIP-SEC'!D49,BHE!D49,'BWP Telecom'!D49,Duquesne!D49,SEPA_NIST!D49,'Future Client 2'!D49,'Future Client 3'!D49,'Future Client 4'!D49,'Future Client 5'!D49)</f>
        <v>0</v>
      </c>
      <c r="E49" s="112">
        <f>SUM('AEP-EMS'!E49,'TH-MEA'!E49, Avangrid!E49,'BWP ECC'!E49,'Con Edison'!E49,'Arizona Corp'!E49,'NIPSCO-Elc'!E49,SDGE!E49,TVA!E49,'MX-MIM'!E49,'Consumers Energy'!E49,TPC!E49,WB_EVN!E49,'NV Energy'!E49,VN_NLDC!E49,Energisa!E49,'TH-PEA-IMPL'!E49,CPS_ADMS_BV!E49,'Canadian Solar Spain'!E49,'PIP-SEC'!E49,BHE!E49,'BWP Telecom'!E49,Duquesne!E49,SEPA_NIST!E49,'Future Client 2'!E49,'Future Client 3'!E49,'Future Client 4'!E49,'Future Client 5'!E49)</f>
        <v>0</v>
      </c>
      <c r="F49" s="112">
        <f>SUM('AEP-EMS'!F49,'TH-MEA'!F49, Avangrid!F49,'BWP ECC'!F49,'Con Edison'!F49,'Arizona Corp'!F49,'NIPSCO-Elc'!F49,SDGE!F49,TVA!F49,'MX-MIM'!F49,'Consumers Energy'!F49,TPC!F49,WB_EVN!F49,'NV Energy'!F49,VN_NLDC!F49,Energisa!F49,'TH-PEA-IMPL'!F49,CPS_ADMS_BV!F49,'Canadian Solar Spain'!F49,'PIP-SEC'!F49,BHE!F49,'BWP Telecom'!F49,Duquesne!F49,SEPA_NIST!F49,'Future Client 2'!F49,'Future Client 3'!F49,'Future Client 4'!F49,'Future Client 5'!F49)</f>
        <v>0</v>
      </c>
      <c r="G49" s="112">
        <f>SUM('AEP-EMS'!G49,'TH-MEA'!G49, Avangrid!G49,'BWP ECC'!G49,'Con Edison'!G49,'Arizona Corp'!G49,'NIPSCO-Elc'!G49,SDGE!G49,TVA!G49,'MX-MIM'!G49,'Consumers Energy'!G49,TPC!G49,WB_EVN!G49,'NV Energy'!G49,VN_NLDC!G49,Energisa!G49,'TH-PEA-IMPL'!G49,CPS_ADMS_BV!G49,'Canadian Solar Spain'!G49,'PIP-SEC'!G49,BHE!G49,'BWP Telecom'!G49,Duquesne!G49,SEPA_NIST!G49,'Future Client 2'!G49,'Future Client 3'!G49,'Future Client 4'!G49,'Future Client 5'!G49)</f>
        <v>0</v>
      </c>
      <c r="H49" s="112">
        <f>SUM('AEP-EMS'!H49,'TH-MEA'!H49, Avangrid!H49,'BWP ECC'!H49,'Con Edison'!H49,'Arizona Corp'!H49,'NIPSCO-Elc'!H49,SDGE!H49,TVA!H49,'MX-MIM'!H49,'Consumers Energy'!H49,TPC!H49,WB_EVN!H49,'NV Energy'!H49,VN_NLDC!H49,Energisa!H49,'TH-PEA-IMPL'!H49,CPS_ADMS_BV!H49,'Canadian Solar Spain'!H49,'PIP-SEC'!H49,BHE!H49,'BWP Telecom'!H49,Duquesne!H49,SEPA_NIST!H49,'Future Client 2'!H49,'Future Client 3'!H49,'Future Client 4'!H49,'Future Client 5'!H49)</f>
        <v>0</v>
      </c>
      <c r="I49" s="112">
        <f>SUM('AEP-EMS'!I49,'TH-MEA'!I49, Avangrid!I49,'BWP ECC'!I49,'Con Edison'!I49,'Arizona Corp'!I49,'NIPSCO-Elc'!I49,SDGE!I49,TVA!I49,'MX-MIM'!I49,'Consumers Energy'!I49,TPC!I49,WB_EVN!I49,'NV Energy'!I49,VN_NLDC!I49,Energisa!I49,'TH-PEA-IMPL'!I49,CPS_ADMS_BV!I49,'Canadian Solar Spain'!I49,'PIP-SEC'!I49,BHE!I49,'BWP Telecom'!I49,Duquesne!I49,SEPA_NIST!I49,'Future Client 2'!I49,'Future Client 3'!I49,'Future Client 4'!I49,'Future Client 5'!I49)</f>
        <v>0</v>
      </c>
      <c r="J49" s="112">
        <f>SUM('AEP-EMS'!J49,'TH-MEA'!J49, Avangrid!J49,'BWP ECC'!J49,'Con Edison'!J49,'Arizona Corp'!J49,'NIPSCO-Elc'!J49,SDGE!J49,TVA!J49,'MX-MIM'!J49,'Consumers Energy'!J49,TPC!J49,WB_EVN!J49,'NV Energy'!J49,VN_NLDC!J49,Energisa!J49,'TH-PEA-IMPL'!J49,CPS_ADMS_BV!J49,'Canadian Solar Spain'!J49,'PIP-SEC'!J49,BHE!J49,'BWP Telecom'!J49,Duquesne!J49,SEPA_NIST!J49,'Future Client 2'!J49,'Future Client 3'!J49,'Future Client 4'!J49,'Future Client 5'!J49)</f>
        <v>0</v>
      </c>
      <c r="K49" s="112">
        <f>SUM('AEP-EMS'!K49,'TH-MEA'!K49, Avangrid!K49,'BWP ECC'!K49,'Con Edison'!K49,'Arizona Corp'!K49,'NIPSCO-Elc'!K49,SDGE!K49,TVA!K49,'MX-MIM'!K49,'Consumers Energy'!K49,TPC!K49,WB_EVN!K49,'NV Energy'!K49,VN_NLDC!K49,Energisa!K49,'TH-PEA-IMPL'!K49,CPS_ADMS_BV!K49,'Canadian Solar Spain'!K49,'PIP-SEC'!K49,BHE!K49,'BWP Telecom'!K49,Duquesne!K49,SEPA_NIST!K49,'Future Client 2'!K49,'Future Client 3'!K49,'Future Client 4'!K49,'Future Client 5'!K49)</f>
        <v>0</v>
      </c>
      <c r="L49" s="112">
        <f>SUM('AEP-EMS'!L49,'TH-MEA'!L49, Avangrid!L49,'BWP ECC'!L49,'Con Edison'!L49,'Arizona Corp'!L49,'NIPSCO-Elc'!L49,SDGE!L49,TVA!L49,'MX-MIM'!L49,'Consumers Energy'!L49,TPC!L49,WB_EVN!L49,'NV Energy'!L49,VN_NLDC!L49,Energisa!L49,'TH-PEA-IMPL'!L49,CPS_ADMS_BV!L49,'Canadian Solar Spain'!L49,'PIP-SEC'!L49,BHE!L49,'BWP Telecom'!L49,Duquesne!L49,SEPA_NIST!L49,'Future Client 2'!L49,'Future Client 3'!L49,'Future Client 4'!L49,'Future Client 5'!L49)</f>
        <v>0</v>
      </c>
      <c r="M49" s="131">
        <f>SUM('AEP-EMS'!M49,'TH-MEA'!M49, Avangrid!M49,'BWP ECC'!M49,'Con Edison'!M49,'Arizona Corp'!M49,'NIPSCO-Elc'!M49,SDGE!M49,TVA!M49,'MX-MIM'!M49,'Consumers Energy'!M49,TPC!M49,WB_EVN!M49,'NV Energy'!M49,VN_NLDC!M49,Energisa!M49,'TH-PEA-IMPL'!M49,CPS_ADMS_BV!M49,'Canadian Solar Spain'!M49,'PIP-SEC'!M49,BHE!M49,'BWP Telecom'!M49,Duquesne!M49,SEPA_NIST!M49,'Future Client 2'!M49,'Future Client 3'!M49,'Future Client 4'!M49,'Future Client 5'!M49)</f>
        <v>0</v>
      </c>
      <c r="N49" s="161">
        <f>SUM('AEP-EMS'!N49,'TH-MEA'!N49, Avangrid!N49,'BWP ECC'!N49,'Con Edison'!N49,'Arizona Corp'!N49,'NIPSCO-Elc'!N49,SDGE!N49,TVA!N49,'MX-MIM'!N49,'Consumers Energy'!N49,TPC!N49,WB_EVN!N49,'NV Energy'!N49,VN_NLDC!N49,Energisa!N49,'TH-PEA-IMPL'!N49,CPS_ADMS_BV!N49,'Canadian Solar Spain'!N49,'PIP-SEC'!N49,BHE!N49,'BWP Telecom'!N49,Duquesne!N49,SEPA_NIST!N49,'Future Client 2'!N49,'Future Client 3'!N49,'Future Client 4'!N49,'Future Client 5'!N49)</f>
        <v>0</v>
      </c>
      <c r="O49" s="122">
        <f>SUM('AEP-EMS'!O49,'TH-MEA'!O49, Avangrid!O49,'BWP ECC'!O49,'Con Edison'!O49,'Arizona Corp'!O49,'NIPSCO-Elc'!O49,SDGE!O49,TVA!O49,'MX-MIM'!O49,'Consumers Energy'!O49,TPC!O49,WB_EVN!O49,'NV Energy'!O49,VN_NLDC!O49,Energisa!O49,'TH-PEA-IMPL'!O49,CPS_ADMS_BV!O49,'Canadian Solar Spain'!O49,'PIP-SEC'!O49,BHE!O49,'BWP Telecom'!O49,Duquesne!O49,SEPA_NIST!O49,'Future Client 2'!O49,'Future Client 3'!O49,'Future Client 4'!O49,'Future Client 5'!O49)</f>
        <v>0</v>
      </c>
      <c r="P49" s="118">
        <f>SUM('AEP-EMS'!P49,'TH-MEA'!P49, Avangrid!P49,'BWP ECC'!P49,'Con Edison'!P49,'Arizona Corp'!P49,'NIPSCO-Elc'!P49,SDGE!P49,TVA!P49,'MX-MIM'!P49,'Consumers Energy'!P49,TPC!P49,WB_EVN!P49,'NV Energy'!P49,VN_NLDC!P49,Energisa!P49,'TH-PEA-IMPL'!P49,CPS_ADMS_BV!P49,'Canadian Solar Spain'!P49,'PIP-SEC'!P49,BHE!P49,'BWP Telecom'!P49,Duquesne!P49,SEPA_NIST!P49,'Future Client 2'!P49,'Future Client 3'!P49,'Future Client 4'!P49,'Future Client 5'!P49)</f>
        <v>0</v>
      </c>
      <c r="Q49" s="118">
        <f>SUM('AEP-EMS'!Q49,'TH-MEA'!Q49, Avangrid!Q49,'BWP ECC'!Q49,'Con Edison'!Q49,'Arizona Corp'!Q49,'NIPSCO-Elc'!Q49,SDGE!Q49,TVA!Q49,'MX-MIM'!Q49,'Consumers Energy'!Q49,TPC!Q49,WB_EVN!Q49,'NV Energy'!Q49,VN_NLDC!Q49,Energisa!Q49,'TH-PEA-IMPL'!Q49,CPS_ADMS_BV!Q49,'Canadian Solar Spain'!Q49,'PIP-SEC'!Q49,BHE!Q49,'BWP Telecom'!Q49,Duquesne!Q49,SEPA_NIST!Q49,'Future Client 2'!Q49,'Future Client 3'!Q49,'Future Client 4'!Q49,'Future Client 5'!Q49)</f>
        <v>0</v>
      </c>
      <c r="R49" s="118">
        <f>SUM('AEP-EMS'!R49,'TH-MEA'!R49, Avangrid!R49,'BWP ECC'!R49,'Con Edison'!R49,'Arizona Corp'!R49,'NIPSCO-Elc'!R49,SDGE!R49,TVA!R49,'MX-MIM'!R49,'Consumers Energy'!R49,TPC!R49,WB_EVN!R49,'NV Energy'!R49,VN_NLDC!R49,Energisa!R49,'TH-PEA-IMPL'!R49,CPS_ADMS_BV!R49,'Canadian Solar Spain'!R49,'PIP-SEC'!R49,BHE!R49,'BWP Telecom'!R49,Duquesne!R49,SEPA_NIST!R49,'Future Client 2'!R49,'Future Client 3'!R49,'Future Client 4'!R49,'Future Client 5'!R49)</f>
        <v>112</v>
      </c>
      <c r="S49" s="118">
        <f>SUM('AEP-EMS'!S49,'TH-MEA'!S49, Avangrid!S49,'BWP ECC'!S49,'Con Edison'!S49,'Arizona Corp'!S49,'NIPSCO-Elc'!S49,SDGE!S49,TVA!S49,'MX-MIM'!S49,'Consumers Energy'!S49,TPC!S49,WB_EVN!S49,'NV Energy'!S49,VN_NLDC!S49,Energisa!S49,'TH-PEA-IMPL'!S49,CPS_ADMS_BV!S49,'Canadian Solar Spain'!S49,'PIP-SEC'!S49,BHE!S49,'BWP Telecom'!S49,Duquesne!S49,SEPA_NIST!S49,'Future Client 2'!S49,'Future Client 3'!S49,'Future Client 4'!S49,'Future Client 5'!S49)</f>
        <v>0</v>
      </c>
      <c r="T49" s="118">
        <f>SUM('AEP-EMS'!T49,'TH-MEA'!T49, Avangrid!T49,'BWP ECC'!T49,'Con Edison'!T49,'Arizona Corp'!T49,'NIPSCO-Elc'!T49,SDGE!T49,TVA!T49,'MX-MIM'!T49,'Consumers Energy'!T49,TPC!T49,WB_EVN!T49,'NV Energy'!T49,VN_NLDC!T49,Energisa!T49,'TH-PEA-IMPL'!T49,CPS_ADMS_BV!T49,'Canadian Solar Spain'!T49,'PIP-SEC'!T49,BHE!T49,'BWP Telecom'!T49,Duquesne!T49,SEPA_NIST!T49,'Future Client 2'!T49,'Future Client 3'!T49,'Future Client 4'!T49,'Future Client 5'!T49)</f>
        <v>0</v>
      </c>
      <c r="U49" s="118">
        <f>SUM('AEP-EMS'!U49,'TH-MEA'!U49, Avangrid!U49,'BWP ECC'!U49,'Con Edison'!U49,'Arizona Corp'!U49,'NIPSCO-Elc'!U49,SDGE!U49,TVA!U49,'MX-MIM'!U49,'Consumers Energy'!U49,TPC!U49,WB_EVN!U49,'NV Energy'!U49,VN_NLDC!U49,Energisa!U49,'TH-PEA-IMPL'!U49,CPS_ADMS_BV!U49,'Canadian Solar Spain'!U49,'PIP-SEC'!U49,BHE!U49,'BWP Telecom'!U49,Duquesne!U49,SEPA_NIST!U49,'Future Client 2'!U49,'Future Client 3'!U49,'Future Client 4'!U49,'Future Client 5'!U49)</f>
        <v>0</v>
      </c>
      <c r="V49" s="118">
        <f>SUM('AEP-EMS'!V49,'TH-MEA'!V49, Avangrid!V49,'BWP ECC'!V49,'Con Edison'!V49,'Arizona Corp'!V49,'NIPSCO-Elc'!V49,SDGE!V49,TVA!V49,'MX-MIM'!V49,'Consumers Energy'!V49,TPC!V49,WB_EVN!V49,'NV Energy'!V49,VN_NLDC!V49,Energisa!V49,'TH-PEA-IMPL'!V49,CPS_ADMS_BV!V49,'Canadian Solar Spain'!V49,'PIP-SEC'!V49,BHE!V49,'BWP Telecom'!V49,Duquesne!V49,SEPA_NIST!V49,'Future Client 2'!V49,'Future Client 3'!V49,'Future Client 4'!V49,'Future Client 5'!V49)</f>
        <v>0</v>
      </c>
      <c r="W49" s="118">
        <f>SUM('AEP-EMS'!W49,'TH-MEA'!W49, Avangrid!W49,'BWP ECC'!W49,'Con Edison'!W49,'Arizona Corp'!W49,'NIPSCO-Elc'!W49,SDGE!W49,TVA!W49,'MX-MIM'!W49,'Consumers Energy'!W49,TPC!W49,WB_EVN!W49,'NV Energy'!W49,VN_NLDC!W49,Energisa!W49,'TH-PEA-IMPL'!W49,CPS_ADMS_BV!W49,'Canadian Solar Spain'!W49,'PIP-SEC'!W49,BHE!W49,'BWP Telecom'!W49,Duquesne!W49,SEPA_NIST!W49,'Future Client 2'!W49,'Future Client 3'!W49,'Future Client 4'!W49,'Future Client 5'!W49)</f>
        <v>0</v>
      </c>
      <c r="X49" s="118">
        <f>SUM('AEP-EMS'!X49,'TH-MEA'!X49, Avangrid!X49,'BWP ECC'!X49,'Con Edison'!X49,'Arizona Corp'!X49,'NIPSCO-Elc'!X49,SDGE!X49,TVA!X49,'MX-MIM'!X49,'Consumers Energy'!X49,TPC!X49,WB_EVN!X49,'NV Energy'!X49,VN_NLDC!X49,Energisa!X49,'TH-PEA-IMPL'!X49,CPS_ADMS_BV!X49,'Canadian Solar Spain'!X49,'PIP-SEC'!X49,BHE!X49,'BWP Telecom'!X49,Duquesne!X49,SEPA_NIST!X49,'Future Client 2'!X49,'Future Client 3'!X49,'Future Client 4'!X49,'Future Client 5'!X49)</f>
        <v>0</v>
      </c>
      <c r="Y49" s="118">
        <f>SUM('AEP-EMS'!Y49,'TH-MEA'!Y49, Avangrid!Y49,'BWP ECC'!Y49,'Con Edison'!Y49,'Arizona Corp'!Y49,'NIPSCO-Elc'!Y49,SDGE!Y49,TVA!Y49,'MX-MIM'!Y49,'Consumers Energy'!Y49,TPC!Y49,WB_EVN!Y49,'NV Energy'!Y49,VN_NLDC!Y49,Energisa!Y49,'TH-PEA-IMPL'!Y49,CPS_ADMS_BV!Y49,'Canadian Solar Spain'!Y49,'PIP-SEC'!Y49,BHE!Y49,'BWP Telecom'!Y49,Duquesne!Y49,SEPA_NIST!Y49,'Future Client 2'!Y49,'Future Client 3'!Y49,'Future Client 4'!Y49,'Future Client 5'!Y49)</f>
        <v>0</v>
      </c>
      <c r="Z49" s="123">
        <f>SUM('AEP-EMS'!Z49,'TH-MEA'!Z49, Avangrid!Z49,'BWP ECC'!Z49,'Con Edison'!Z49,'Arizona Corp'!Z49,'NIPSCO-Elc'!Z49,SDGE!Z49,TVA!Z49,'MX-MIM'!Z49,'Consumers Energy'!Z49,TPC!Z49,WB_EVN!Z49,'NV Energy'!Z49,VN_NLDC!Z49,Energisa!Z49,'TH-PEA-IMPL'!Z49,CPS_ADMS_BV!Z49,'Canadian Solar Spain'!Z49,'PIP-SEC'!Z49,BHE!Z49,'BWP Telecom'!Z49,Duquesne!Z49,SEPA_NIST!Z49,'Future Client 2'!Z49,'Future Client 3'!Z49,'Future Client 4'!Z49,'Future Client 5'!Z49)</f>
        <v>0</v>
      </c>
    </row>
    <row r="50" spans="2:27">
      <c r="B50" s="104" t="s">
        <v>79</v>
      </c>
      <c r="C50" s="119">
        <f>SUM('AEP-EMS'!C50,'TH-MEA'!C50, Avangrid!C50,'BWP ECC'!C50,'Con Edison'!C50,'Arizona Corp'!C50,'NIPSCO-Elc'!C50,SDGE!C50,TVA!C50,'MX-MIM'!C50,'Consumers Energy'!C50,TPC!C50,WB_EVN!C50,'NV Energy'!C50,VN_NLDC!C50,Energisa!C50,'TH-PEA-IMPL'!C50,CPS_ADMS_BV!C50,'Canadian Solar Spain'!C50,'PIP-SEC'!C50,BHE!C50,'BWP Telecom'!C50,Duquesne!C50,SEPA_NIST!C50,'Future Client 2'!C50,'Future Client 3'!C50,'Future Client 4'!C50,'Future Client 5'!C50)</f>
        <v>0</v>
      </c>
      <c r="D50" s="112">
        <f>SUM('AEP-EMS'!D50,'TH-MEA'!D50, Avangrid!D50,'BWP ECC'!D50,'Con Edison'!D50,'Arizona Corp'!D50,'NIPSCO-Elc'!D50,SDGE!D50,TVA!D50,'MX-MIM'!D50,'Consumers Energy'!D50,TPC!D50,WB_EVN!D50,'NV Energy'!D50,VN_NLDC!D50,Energisa!D50,'TH-PEA-IMPL'!D50,CPS_ADMS_BV!D50,'Canadian Solar Spain'!D50,'PIP-SEC'!D50,BHE!D50,'BWP Telecom'!D50,Duquesne!D50,SEPA_NIST!D50,'Future Client 2'!D50,'Future Client 3'!D50,'Future Client 4'!D50,'Future Client 5'!D50)</f>
        <v>0</v>
      </c>
      <c r="E50" s="112">
        <f>SUM('AEP-EMS'!E50,'TH-MEA'!E50, Avangrid!E50,'BWP ECC'!E50,'Con Edison'!E50,'Arizona Corp'!E50,'NIPSCO-Elc'!E50,SDGE!E50,TVA!E50,'MX-MIM'!E50,'Consumers Energy'!E50,TPC!E50,WB_EVN!E50,'NV Energy'!E50,VN_NLDC!E50,Energisa!E50,'TH-PEA-IMPL'!E50,CPS_ADMS_BV!E50,'Canadian Solar Spain'!E50,'PIP-SEC'!E50,BHE!E50,'BWP Telecom'!E50,Duquesne!E50,SEPA_NIST!E50,'Future Client 2'!E50,'Future Client 3'!E50,'Future Client 4'!E50,'Future Client 5'!E50)</f>
        <v>0</v>
      </c>
      <c r="F50" s="112">
        <f>SUM('AEP-EMS'!F50,'TH-MEA'!F50, Avangrid!F50,'BWP ECC'!F50,'Con Edison'!F50,'Arizona Corp'!F50,'NIPSCO-Elc'!F50,SDGE!F50,TVA!F50,'MX-MIM'!F50,'Consumers Energy'!F50,TPC!F50,WB_EVN!F50,'NV Energy'!F50,VN_NLDC!F50,Energisa!F50,'TH-PEA-IMPL'!F50,CPS_ADMS_BV!F50,'Canadian Solar Spain'!F50,'PIP-SEC'!F50,BHE!F50,'BWP Telecom'!F50,Duquesne!F50,SEPA_NIST!F50,'Future Client 2'!F50,'Future Client 3'!F50,'Future Client 4'!F50,'Future Client 5'!F50)</f>
        <v>0</v>
      </c>
      <c r="G50" s="112">
        <f>SUM('AEP-EMS'!G50,'TH-MEA'!G50, Avangrid!G50,'BWP ECC'!G50,'Con Edison'!G50,'Arizona Corp'!G50,'NIPSCO-Elc'!G50,SDGE!G50,TVA!G50,'MX-MIM'!G50,'Consumers Energy'!G50,TPC!G50,WB_EVN!G50,'NV Energy'!G50,VN_NLDC!G50,Energisa!G50,'TH-PEA-IMPL'!G50,CPS_ADMS_BV!G50,'Canadian Solar Spain'!G50,'PIP-SEC'!G50,BHE!G50,'BWP Telecom'!G50,Duquesne!G50,SEPA_NIST!G50,'Future Client 2'!G50,'Future Client 3'!G50,'Future Client 4'!G50,'Future Client 5'!G50)</f>
        <v>0</v>
      </c>
      <c r="H50" s="112">
        <f>SUM('AEP-EMS'!H50,'TH-MEA'!H50, Avangrid!H50,'BWP ECC'!H50,'Con Edison'!H50,'Arizona Corp'!H50,'NIPSCO-Elc'!H50,SDGE!H50,TVA!H50,'MX-MIM'!H50,'Consumers Energy'!H50,TPC!H50,WB_EVN!H50,'NV Energy'!H50,VN_NLDC!H50,Energisa!H50,'TH-PEA-IMPL'!H50,CPS_ADMS_BV!H50,'Canadian Solar Spain'!H50,'PIP-SEC'!H50,BHE!H50,'BWP Telecom'!H50,Duquesne!H50,SEPA_NIST!H50,'Future Client 2'!H50,'Future Client 3'!H50,'Future Client 4'!H50,'Future Client 5'!H50)</f>
        <v>0</v>
      </c>
      <c r="I50" s="112">
        <f>SUM('AEP-EMS'!I50,'TH-MEA'!I50, Avangrid!I50,'BWP ECC'!I50,'Con Edison'!I50,'Arizona Corp'!I50,'NIPSCO-Elc'!I50,SDGE!I50,TVA!I50,'MX-MIM'!I50,'Consumers Energy'!I50,TPC!I50,WB_EVN!I50,'NV Energy'!I50,VN_NLDC!I50,Energisa!I50,'TH-PEA-IMPL'!I50,CPS_ADMS_BV!I50,'Canadian Solar Spain'!I50,'PIP-SEC'!I50,BHE!I50,'BWP Telecom'!I50,Duquesne!I50,SEPA_NIST!I50,'Future Client 2'!I50,'Future Client 3'!I50,'Future Client 4'!I50,'Future Client 5'!I50)</f>
        <v>0</v>
      </c>
      <c r="J50" s="112">
        <f>SUM('AEP-EMS'!J50,'TH-MEA'!J50, Avangrid!J50,'BWP ECC'!J50,'Con Edison'!J50,'Arizona Corp'!J50,'NIPSCO-Elc'!J50,SDGE!J50,TVA!J50,'MX-MIM'!J50,'Consumers Energy'!J50,TPC!J50,WB_EVN!J50,'NV Energy'!J50,VN_NLDC!J50,Energisa!J50,'TH-PEA-IMPL'!J50,CPS_ADMS_BV!J50,'Canadian Solar Spain'!J50,'PIP-SEC'!J50,BHE!J50,'BWP Telecom'!J50,Duquesne!J50,SEPA_NIST!J50,'Future Client 2'!J50,'Future Client 3'!J50,'Future Client 4'!J50,'Future Client 5'!J50)</f>
        <v>0</v>
      </c>
      <c r="K50" s="112">
        <f>SUM('AEP-EMS'!K50,'TH-MEA'!K50, Avangrid!K50,'BWP ECC'!K50,'Con Edison'!K50,'Arizona Corp'!K50,'NIPSCO-Elc'!K50,SDGE!K50,TVA!K50,'MX-MIM'!K50,'Consumers Energy'!K50,TPC!K50,WB_EVN!K50,'NV Energy'!K50,VN_NLDC!K50,Energisa!K50,'TH-PEA-IMPL'!K50,CPS_ADMS_BV!K50,'Canadian Solar Spain'!K50,'PIP-SEC'!K50,BHE!K50,'BWP Telecom'!K50,Duquesne!K50,SEPA_NIST!K50,'Future Client 2'!K50,'Future Client 3'!K50,'Future Client 4'!K50,'Future Client 5'!K50)</f>
        <v>0</v>
      </c>
      <c r="L50" s="112">
        <f>SUM('AEP-EMS'!L50,'TH-MEA'!L50, Avangrid!L50,'BWP ECC'!L50,'Con Edison'!L50,'Arizona Corp'!L50,'NIPSCO-Elc'!L50,SDGE!L50,TVA!L50,'MX-MIM'!L50,'Consumers Energy'!L50,TPC!L50,WB_EVN!L50,'NV Energy'!L50,VN_NLDC!L50,Energisa!L50,'TH-PEA-IMPL'!L50,CPS_ADMS_BV!L50,'Canadian Solar Spain'!L50,'PIP-SEC'!L50,BHE!L50,'BWP Telecom'!L50,Duquesne!L50,SEPA_NIST!L50,'Future Client 2'!L50,'Future Client 3'!L50,'Future Client 4'!L50,'Future Client 5'!L50)</f>
        <v>0</v>
      </c>
      <c r="M50" s="131">
        <f>SUM('AEP-EMS'!M50,'TH-MEA'!M50, Avangrid!M50,'BWP ECC'!M50,'Con Edison'!M50,'Arizona Corp'!M50,'NIPSCO-Elc'!M50,SDGE!M50,TVA!M50,'MX-MIM'!M50,'Consumers Energy'!M50,TPC!M50,WB_EVN!M50,'NV Energy'!M50,VN_NLDC!M50,Energisa!M50,'TH-PEA-IMPL'!M50,CPS_ADMS_BV!M50,'Canadian Solar Spain'!M50,'PIP-SEC'!M50,BHE!M50,'BWP Telecom'!M50,Duquesne!M50,SEPA_NIST!M50,'Future Client 2'!M50,'Future Client 3'!M50,'Future Client 4'!M50,'Future Client 5'!M50)</f>
        <v>0</v>
      </c>
      <c r="N50" s="161">
        <f>SUM('AEP-EMS'!N50,'TH-MEA'!N50, Avangrid!N50,'BWP ECC'!N50,'Con Edison'!N50,'Arizona Corp'!N50,'NIPSCO-Elc'!N50,SDGE!N50,TVA!N50,'MX-MIM'!N50,'Consumers Energy'!N50,TPC!N50,WB_EVN!N50,'NV Energy'!N50,VN_NLDC!N50,Energisa!N50,'TH-PEA-IMPL'!N50,CPS_ADMS_BV!N50,'Canadian Solar Spain'!N50,'PIP-SEC'!N50,BHE!N50,'BWP Telecom'!N50,Duquesne!N50,SEPA_NIST!N50,'Future Client 2'!N50,'Future Client 3'!N50,'Future Client 4'!N50,'Future Client 5'!N50)</f>
        <v>0</v>
      </c>
      <c r="O50" s="122">
        <f>SUM('AEP-EMS'!O50,'TH-MEA'!O50, Avangrid!O50,'BWP ECC'!O50,'Con Edison'!O50,'Arizona Corp'!O50,'NIPSCO-Elc'!O50,SDGE!O50,TVA!O50,'MX-MIM'!O50,'Consumers Energy'!O50,TPC!O50,WB_EVN!O50,'NV Energy'!O50,VN_NLDC!O50,Energisa!O50,'TH-PEA-IMPL'!O50,CPS_ADMS_BV!O50,'Canadian Solar Spain'!O50,'PIP-SEC'!O50,BHE!O50,'BWP Telecom'!O50,Duquesne!O50,SEPA_NIST!O50,'Future Client 2'!O50,'Future Client 3'!O50,'Future Client 4'!O50,'Future Client 5'!O50)</f>
        <v>0</v>
      </c>
      <c r="P50" s="118">
        <f>SUM('AEP-EMS'!P50,'TH-MEA'!P50, Avangrid!P50,'BWP ECC'!P50,'Con Edison'!P50,'Arizona Corp'!P50,'NIPSCO-Elc'!P50,SDGE!P50,TVA!P50,'MX-MIM'!P50,'Consumers Energy'!P50,TPC!P50,WB_EVN!P50,'NV Energy'!P50,VN_NLDC!P50,Energisa!P50,'TH-PEA-IMPL'!P50,CPS_ADMS_BV!P50,'Canadian Solar Spain'!P50,'PIP-SEC'!P50,BHE!P50,'BWP Telecom'!P50,Duquesne!P50,SEPA_NIST!P50,'Future Client 2'!P50,'Future Client 3'!P50,'Future Client 4'!P50,'Future Client 5'!P50)</f>
        <v>0</v>
      </c>
      <c r="Q50" s="118">
        <f>SUM('AEP-EMS'!Q50,'TH-MEA'!Q50, Avangrid!Q50,'BWP ECC'!Q50,'Con Edison'!Q50,'Arizona Corp'!Q50,'NIPSCO-Elc'!Q50,SDGE!Q50,TVA!Q50,'MX-MIM'!Q50,'Consumers Energy'!Q50,TPC!Q50,WB_EVN!Q50,'NV Energy'!Q50,VN_NLDC!Q50,Energisa!Q50,'TH-PEA-IMPL'!Q50,CPS_ADMS_BV!Q50,'Canadian Solar Spain'!Q50,'PIP-SEC'!Q50,BHE!Q50,'BWP Telecom'!Q50,Duquesne!Q50,SEPA_NIST!Q50,'Future Client 2'!Q50,'Future Client 3'!Q50,'Future Client 4'!Q50,'Future Client 5'!Q50)</f>
        <v>0</v>
      </c>
      <c r="R50" s="118">
        <f>SUM('AEP-EMS'!R50,'TH-MEA'!R50, Avangrid!R50,'BWP ECC'!R50,'Con Edison'!R50,'Arizona Corp'!R50,'NIPSCO-Elc'!R50,SDGE!R50,TVA!R50,'MX-MIM'!R50,'Consumers Energy'!R50,TPC!R50,WB_EVN!R50,'NV Energy'!R50,VN_NLDC!R50,Energisa!R50,'TH-PEA-IMPL'!R50,CPS_ADMS_BV!R50,'Canadian Solar Spain'!R50,'PIP-SEC'!R50,BHE!R50,'BWP Telecom'!R50,Duquesne!R50,SEPA_NIST!R50,'Future Client 2'!R50,'Future Client 3'!R50,'Future Client 4'!R50,'Future Client 5'!R50)</f>
        <v>0</v>
      </c>
      <c r="S50" s="118">
        <f>SUM('AEP-EMS'!S50,'TH-MEA'!S50, Avangrid!S50,'BWP ECC'!S50,'Con Edison'!S50,'Arizona Corp'!S50,'NIPSCO-Elc'!S50,SDGE!S50,TVA!S50,'MX-MIM'!S50,'Consumers Energy'!S50,TPC!S50,WB_EVN!S50,'NV Energy'!S50,VN_NLDC!S50,Energisa!S50,'TH-PEA-IMPL'!S50,CPS_ADMS_BV!S50,'Canadian Solar Spain'!S50,'PIP-SEC'!S50,BHE!S50,'BWP Telecom'!S50,Duquesne!S50,SEPA_NIST!S50,'Future Client 2'!S50,'Future Client 3'!S50,'Future Client 4'!S50,'Future Client 5'!S50)</f>
        <v>0</v>
      </c>
      <c r="T50" s="118">
        <f>SUM('AEP-EMS'!T50,'TH-MEA'!T50, Avangrid!T50,'BWP ECC'!T50,'Con Edison'!T50,'Arizona Corp'!T50,'NIPSCO-Elc'!T50,SDGE!T50,TVA!T50,'MX-MIM'!T50,'Consumers Energy'!T50,TPC!T50,WB_EVN!T50,'NV Energy'!T50,VN_NLDC!T50,Energisa!T50,'TH-PEA-IMPL'!T50,CPS_ADMS_BV!T50,'Canadian Solar Spain'!T50,'PIP-SEC'!T50,BHE!T50,'BWP Telecom'!T50,Duquesne!T50,SEPA_NIST!T50,'Future Client 2'!T50,'Future Client 3'!T50,'Future Client 4'!T50,'Future Client 5'!T50)</f>
        <v>0</v>
      </c>
      <c r="U50" s="118">
        <f>SUM('AEP-EMS'!U50,'TH-MEA'!U50, Avangrid!U50,'BWP ECC'!U50,'Con Edison'!U50,'Arizona Corp'!U50,'NIPSCO-Elc'!U50,SDGE!U50,TVA!U50,'MX-MIM'!U50,'Consumers Energy'!U50,TPC!U50,WB_EVN!U50,'NV Energy'!U50,VN_NLDC!U50,Energisa!U50,'TH-PEA-IMPL'!U50,CPS_ADMS_BV!U50,'Canadian Solar Spain'!U50,'PIP-SEC'!U50,BHE!U50,'BWP Telecom'!U50,Duquesne!U50,SEPA_NIST!U50,'Future Client 2'!U50,'Future Client 3'!U50,'Future Client 4'!U50,'Future Client 5'!U50)</f>
        <v>0</v>
      </c>
      <c r="V50" s="118">
        <f>SUM('AEP-EMS'!V50,'TH-MEA'!V50, Avangrid!V50,'BWP ECC'!V50,'Con Edison'!V50,'Arizona Corp'!V50,'NIPSCO-Elc'!V50,SDGE!V50,TVA!V50,'MX-MIM'!V50,'Consumers Energy'!V50,TPC!V50,WB_EVN!V50,'NV Energy'!V50,VN_NLDC!V50,Energisa!V50,'TH-PEA-IMPL'!V50,CPS_ADMS_BV!V50,'Canadian Solar Spain'!V50,'PIP-SEC'!V50,BHE!V50,'BWP Telecom'!V50,Duquesne!V50,SEPA_NIST!V50,'Future Client 2'!V50,'Future Client 3'!V50,'Future Client 4'!V50,'Future Client 5'!V50)</f>
        <v>0</v>
      </c>
      <c r="W50" s="118">
        <f>SUM('AEP-EMS'!W50,'TH-MEA'!W50, Avangrid!W50,'BWP ECC'!W50,'Con Edison'!W50,'Arizona Corp'!W50,'NIPSCO-Elc'!W50,SDGE!W50,TVA!W50,'MX-MIM'!W50,'Consumers Energy'!W50,TPC!W50,WB_EVN!W50,'NV Energy'!W50,VN_NLDC!W50,Energisa!W50,'TH-PEA-IMPL'!W50,CPS_ADMS_BV!W50,'Canadian Solar Spain'!W50,'PIP-SEC'!W50,BHE!W50,'BWP Telecom'!W50,Duquesne!W50,SEPA_NIST!W50,'Future Client 2'!W50,'Future Client 3'!W50,'Future Client 4'!W50,'Future Client 5'!W50)</f>
        <v>0</v>
      </c>
      <c r="X50" s="118">
        <f>SUM('AEP-EMS'!X50,'TH-MEA'!X50, Avangrid!X50,'BWP ECC'!X50,'Con Edison'!X50,'Arizona Corp'!X50,'NIPSCO-Elc'!X50,SDGE!X50,TVA!X50,'MX-MIM'!X50,'Consumers Energy'!X50,TPC!X50,WB_EVN!X50,'NV Energy'!X50,VN_NLDC!X50,Energisa!X50,'TH-PEA-IMPL'!X50,CPS_ADMS_BV!X50,'Canadian Solar Spain'!X50,'PIP-SEC'!X50,BHE!X50,'BWP Telecom'!X50,Duquesne!X50,SEPA_NIST!X50,'Future Client 2'!X50,'Future Client 3'!X50,'Future Client 4'!X50,'Future Client 5'!X50)</f>
        <v>0</v>
      </c>
      <c r="Y50" s="118">
        <f>SUM('AEP-EMS'!Y50,'TH-MEA'!Y50, Avangrid!Y50,'BWP ECC'!Y50,'Con Edison'!Y50,'Arizona Corp'!Y50,'NIPSCO-Elc'!Y50,SDGE!Y50,TVA!Y50,'MX-MIM'!Y50,'Consumers Energy'!Y50,TPC!Y50,WB_EVN!Y50,'NV Energy'!Y50,VN_NLDC!Y50,Energisa!Y50,'TH-PEA-IMPL'!Y50,CPS_ADMS_BV!Y50,'Canadian Solar Spain'!Y50,'PIP-SEC'!Y50,BHE!Y50,'BWP Telecom'!Y50,Duquesne!Y50,SEPA_NIST!Y50,'Future Client 2'!Y50,'Future Client 3'!Y50,'Future Client 4'!Y50,'Future Client 5'!Y50)</f>
        <v>0</v>
      </c>
      <c r="Z50" s="123">
        <f>SUM('AEP-EMS'!Z50,'TH-MEA'!Z50, Avangrid!Z50,'BWP ECC'!Z50,'Con Edison'!Z50,'Arizona Corp'!Z50,'NIPSCO-Elc'!Z50,SDGE!Z50,TVA!Z50,'MX-MIM'!Z50,'Consumers Energy'!Z50,TPC!Z50,WB_EVN!Z50,'NV Energy'!Z50,VN_NLDC!Z50,Energisa!Z50,'TH-PEA-IMPL'!Z50,CPS_ADMS_BV!Z50,'Canadian Solar Spain'!Z50,'PIP-SEC'!Z50,BHE!Z50,'BWP Telecom'!Z50,Duquesne!Z50,SEPA_NIST!Z50,'Future Client 2'!Z50,'Future Client 3'!Z50,'Future Client 4'!Z50,'Future Client 5'!Z50)</f>
        <v>0</v>
      </c>
    </row>
    <row r="51" spans="2:27">
      <c r="B51" s="104" t="s">
        <v>80</v>
      </c>
      <c r="C51" s="119">
        <f>SUM('AEP-EMS'!C51,'TH-MEA'!C51, Avangrid!C51,'BWP ECC'!C51,'Con Edison'!C51,'Arizona Corp'!C51,'NIPSCO-Elc'!C51,SDGE!C51,TVA!C51,'MX-MIM'!C51,'Consumers Energy'!C51,TPC!C51,WB_EVN!C51,'NV Energy'!C51,VN_NLDC!C51,Energisa!C51,'TH-PEA-IMPL'!C51,CPS_ADMS_BV!C51,'Canadian Solar Spain'!C51,'PIP-SEC'!C51,BHE!C51,'BWP Telecom'!C51,Duquesne!C51,SEPA_NIST!C51,'Future Client 2'!C51,'Future Client 3'!C51,'Future Client 4'!C51,'Future Client 5'!C51)</f>
        <v>13.5</v>
      </c>
      <c r="D51" s="112">
        <f>SUM('AEP-EMS'!D51,'TH-MEA'!D51, Avangrid!D51,'BWP ECC'!D51,'Con Edison'!D51,'Arizona Corp'!D51,'NIPSCO-Elc'!D51,SDGE!D51,TVA!D51,'MX-MIM'!D51,'Consumers Energy'!D51,TPC!D51,WB_EVN!D51,'NV Energy'!D51,VN_NLDC!D51,Energisa!D51,'TH-PEA-IMPL'!D51,CPS_ADMS_BV!D51,'Canadian Solar Spain'!D51,'PIP-SEC'!D51,BHE!D51,'BWP Telecom'!D51,Duquesne!D51,SEPA_NIST!D51,'Future Client 2'!D51,'Future Client 3'!D51,'Future Client 4'!D51,'Future Client 5'!D51)</f>
        <v>10</v>
      </c>
      <c r="E51" s="112">
        <f>SUM('AEP-EMS'!E51,'TH-MEA'!E51, Avangrid!E51,'BWP ECC'!E51,'Con Edison'!E51,'Arizona Corp'!E51,'NIPSCO-Elc'!E51,SDGE!E51,TVA!E51,'MX-MIM'!E51,'Consumers Energy'!E51,TPC!E51,WB_EVN!E51,'NV Energy'!E51,VN_NLDC!E51,Energisa!E51,'TH-PEA-IMPL'!E51,CPS_ADMS_BV!E51,'Canadian Solar Spain'!E51,'PIP-SEC'!E51,BHE!E51,'BWP Telecom'!E51,Duquesne!E51,SEPA_NIST!E51,'Future Client 2'!E51,'Future Client 3'!E51,'Future Client 4'!E51,'Future Client 5'!E51)</f>
        <v>1.5</v>
      </c>
      <c r="F51" s="112">
        <f>SUM('AEP-EMS'!F51,'TH-MEA'!F51, Avangrid!F51,'BWP ECC'!F51,'Con Edison'!F51,'Arizona Corp'!F51,'NIPSCO-Elc'!F51,SDGE!F51,TVA!F51,'MX-MIM'!F51,'Consumers Energy'!F51,TPC!F51,WB_EVN!F51,'NV Energy'!F51,VN_NLDC!F51,Energisa!F51,'TH-PEA-IMPL'!F51,CPS_ADMS_BV!F51,'Canadian Solar Spain'!F51,'PIP-SEC'!F51,BHE!F51,'BWP Telecom'!F51,Duquesne!F51,SEPA_NIST!F51,'Future Client 2'!F51,'Future Client 3'!F51,'Future Client 4'!F51,'Future Client 5'!F51)</f>
        <v>1.5</v>
      </c>
      <c r="G51" s="112">
        <f>SUM('AEP-EMS'!G51,'TH-MEA'!G51, Avangrid!G51,'BWP ECC'!G51,'Con Edison'!G51,'Arizona Corp'!G51,'NIPSCO-Elc'!G51,SDGE!G51,TVA!G51,'MX-MIM'!G51,'Consumers Energy'!G51,TPC!G51,WB_EVN!G51,'NV Energy'!G51,VN_NLDC!G51,Energisa!G51,'TH-PEA-IMPL'!G51,CPS_ADMS_BV!G51,'Canadian Solar Spain'!G51,'PIP-SEC'!G51,BHE!G51,'BWP Telecom'!G51,Duquesne!G51,SEPA_NIST!G51,'Future Client 2'!G51,'Future Client 3'!G51,'Future Client 4'!G51,'Future Client 5'!G51)</f>
        <v>9.5</v>
      </c>
      <c r="H51" s="112">
        <f>SUM('AEP-EMS'!H51,'TH-MEA'!H51, Avangrid!H51,'BWP ECC'!H51,'Con Edison'!H51,'Arizona Corp'!H51,'NIPSCO-Elc'!H51,SDGE!H51,TVA!H51,'MX-MIM'!H51,'Consumers Energy'!H51,TPC!H51,WB_EVN!H51,'NV Energy'!H51,VN_NLDC!H51,Energisa!H51,'TH-PEA-IMPL'!H51,CPS_ADMS_BV!H51,'Canadian Solar Spain'!H51,'PIP-SEC'!H51,BHE!H51,'BWP Telecom'!H51,Duquesne!H51,SEPA_NIST!H51,'Future Client 2'!H51,'Future Client 3'!H51,'Future Client 4'!H51,'Future Client 5'!H51)</f>
        <v>14</v>
      </c>
      <c r="I51" s="112">
        <f>SUM('AEP-EMS'!I51,'TH-MEA'!I51, Avangrid!I51,'BWP ECC'!I51,'Con Edison'!I51,'Arizona Corp'!I51,'NIPSCO-Elc'!I51,SDGE!I51,TVA!I51,'MX-MIM'!I51,'Consumers Energy'!I51,TPC!I51,WB_EVN!I51,'NV Energy'!I51,VN_NLDC!I51,Energisa!I51,'TH-PEA-IMPL'!I51,CPS_ADMS_BV!I51,'Canadian Solar Spain'!I51,'PIP-SEC'!I51,BHE!I51,'BWP Telecom'!I51,Duquesne!I51,SEPA_NIST!I51,'Future Client 2'!I51,'Future Client 3'!I51,'Future Client 4'!I51,'Future Client 5'!I51)</f>
        <v>1</v>
      </c>
      <c r="J51" s="112">
        <f>SUM('AEP-EMS'!J51,'TH-MEA'!J51, Avangrid!J51,'BWP ECC'!J51,'Con Edison'!J51,'Arizona Corp'!J51,'NIPSCO-Elc'!J51,SDGE!J51,TVA!J51,'MX-MIM'!J51,'Consumers Energy'!J51,TPC!J51,WB_EVN!J51,'NV Energy'!J51,VN_NLDC!J51,Energisa!J51,'TH-PEA-IMPL'!J51,CPS_ADMS_BV!J51,'Canadian Solar Spain'!J51,'PIP-SEC'!J51,BHE!J51,'BWP Telecom'!J51,Duquesne!J51,SEPA_NIST!J51,'Future Client 2'!J51,'Future Client 3'!J51,'Future Client 4'!J51,'Future Client 5'!J51)</f>
        <v>12</v>
      </c>
      <c r="K51" s="112">
        <f>SUM('AEP-EMS'!K51,'TH-MEA'!K51, Avangrid!K51,'BWP ECC'!K51,'Con Edison'!K51,'Arizona Corp'!K51,'NIPSCO-Elc'!K51,SDGE!K51,TVA!K51,'MX-MIM'!K51,'Consumers Energy'!K51,TPC!K51,WB_EVN!K51,'NV Energy'!K51,VN_NLDC!K51,Energisa!K51,'TH-PEA-IMPL'!K51,CPS_ADMS_BV!K51,'Canadian Solar Spain'!K51,'PIP-SEC'!K51,BHE!K51,'BWP Telecom'!K51,Duquesne!K51,SEPA_NIST!K51,'Future Client 2'!K51,'Future Client 3'!K51,'Future Client 4'!K51,'Future Client 5'!K51)</f>
        <v>22</v>
      </c>
      <c r="L51" s="112">
        <f>SUM('AEP-EMS'!L51,'TH-MEA'!L51, Avangrid!L51,'BWP ECC'!L51,'Con Edison'!L51,'Arizona Corp'!L51,'NIPSCO-Elc'!L51,SDGE!L51,TVA!L51,'MX-MIM'!L51,'Consumers Energy'!L51,TPC!L51,WB_EVN!L51,'NV Energy'!L51,VN_NLDC!L51,Energisa!L51,'TH-PEA-IMPL'!L51,CPS_ADMS_BV!L51,'Canadian Solar Spain'!L51,'PIP-SEC'!L51,BHE!L51,'BWP Telecom'!L51,Duquesne!L51,SEPA_NIST!L51,'Future Client 2'!L51,'Future Client 3'!L51,'Future Client 4'!L51,'Future Client 5'!L51)</f>
        <v>29</v>
      </c>
      <c r="M51" s="131">
        <f>SUM('AEP-EMS'!M51,'TH-MEA'!M51, Avangrid!M51,'BWP ECC'!M51,'Con Edison'!M51,'Arizona Corp'!M51,'NIPSCO-Elc'!M51,SDGE!M51,TVA!M51,'MX-MIM'!M51,'Consumers Energy'!M51,TPC!M51,WB_EVN!M51,'NV Energy'!M51,VN_NLDC!M51,Energisa!M51,'TH-PEA-IMPL'!M51,CPS_ADMS_BV!M51,'Canadian Solar Spain'!M51,'PIP-SEC'!M51,BHE!M51,'BWP Telecom'!M51,Duquesne!M51,SEPA_NIST!M51,'Future Client 2'!M51,'Future Client 3'!M51,'Future Client 4'!M51,'Future Client 5'!M51)</f>
        <v>26.5</v>
      </c>
      <c r="N51" s="161">
        <f>SUM('AEP-EMS'!N51,'TH-MEA'!N51, Avangrid!N51,'BWP ECC'!N51,'Con Edison'!N51,'Arizona Corp'!N51,'NIPSCO-Elc'!N51,SDGE!N51,TVA!N51,'MX-MIM'!N51,'Consumers Energy'!N51,TPC!N51,WB_EVN!N51,'NV Energy'!N51,VN_NLDC!N51,Energisa!N51,'TH-PEA-IMPL'!N51,CPS_ADMS_BV!N51,'Canadian Solar Spain'!N51,'PIP-SEC'!N51,BHE!N51,'BWP Telecom'!N51,Duquesne!N51,SEPA_NIST!N51,'Future Client 2'!N51,'Future Client 3'!N51,'Future Client 4'!N51,'Future Client 5'!N51)</f>
        <v>19</v>
      </c>
      <c r="O51" s="122">
        <f>SUM('AEP-EMS'!O51,'TH-MEA'!O51, Avangrid!O51,'BWP ECC'!O51,'Con Edison'!O51,'Arizona Corp'!O51,'NIPSCO-Elc'!O51,SDGE!O51,TVA!O51,'MX-MIM'!O51,'Consumers Energy'!O51,TPC!O51,WB_EVN!O51,'NV Energy'!O51,VN_NLDC!O51,Energisa!O51,'TH-PEA-IMPL'!O51,CPS_ADMS_BV!O51,'Canadian Solar Spain'!O51,'PIP-SEC'!O51,BHE!O51,'BWP Telecom'!O51,Duquesne!O51,SEPA_NIST!O51,'Future Client 2'!O51,'Future Client 3'!O51,'Future Client 4'!O51,'Future Client 5'!O51)</f>
        <v>8</v>
      </c>
      <c r="P51" s="118">
        <f>SUM('AEP-EMS'!P51,'TH-MEA'!P51, Avangrid!P51,'BWP ECC'!P51,'Con Edison'!P51,'Arizona Corp'!P51,'NIPSCO-Elc'!P51,SDGE!P51,TVA!P51,'MX-MIM'!P51,'Consumers Energy'!P51,TPC!P51,WB_EVN!P51,'NV Energy'!P51,VN_NLDC!P51,Energisa!P51,'TH-PEA-IMPL'!P51,CPS_ADMS_BV!P51,'Canadian Solar Spain'!P51,'PIP-SEC'!P51,BHE!P51,'BWP Telecom'!P51,Duquesne!P51,SEPA_NIST!P51,'Future Client 2'!P51,'Future Client 3'!P51,'Future Client 4'!P51,'Future Client 5'!P51)</f>
        <v>8</v>
      </c>
      <c r="Q51" s="118">
        <f>SUM('AEP-EMS'!Q51,'TH-MEA'!Q51, Avangrid!Q51,'BWP ECC'!Q51,'Con Edison'!Q51,'Arizona Corp'!Q51,'NIPSCO-Elc'!Q51,SDGE!Q51,TVA!Q51,'MX-MIM'!Q51,'Consumers Energy'!Q51,TPC!Q51,WB_EVN!Q51,'NV Energy'!Q51,VN_NLDC!Q51,Energisa!Q51,'TH-PEA-IMPL'!Q51,CPS_ADMS_BV!Q51,'Canadian Solar Spain'!Q51,'PIP-SEC'!Q51,BHE!Q51,'BWP Telecom'!Q51,Duquesne!Q51,SEPA_NIST!Q51,'Future Client 2'!Q51,'Future Client 3'!Q51,'Future Client 4'!Q51,'Future Client 5'!Q51)</f>
        <v>8</v>
      </c>
      <c r="R51" s="118">
        <f>SUM('AEP-EMS'!R51,'TH-MEA'!R51, Avangrid!R51,'BWP ECC'!R51,'Con Edison'!R51,'Arizona Corp'!R51,'NIPSCO-Elc'!R51,SDGE!R51,TVA!R51,'MX-MIM'!R51,'Consumers Energy'!R51,TPC!R51,WB_EVN!R51,'NV Energy'!R51,VN_NLDC!R51,Energisa!R51,'TH-PEA-IMPL'!R51,CPS_ADMS_BV!R51,'Canadian Solar Spain'!R51,'PIP-SEC'!R51,BHE!R51,'BWP Telecom'!R51,Duquesne!R51,SEPA_NIST!R51,'Future Client 2'!R51,'Future Client 3'!R51,'Future Client 4'!R51,'Future Client 5'!R51)</f>
        <v>8</v>
      </c>
      <c r="S51" s="118">
        <f>SUM('AEP-EMS'!S51,'TH-MEA'!S51, Avangrid!S51,'BWP ECC'!S51,'Con Edison'!S51,'Arizona Corp'!S51,'NIPSCO-Elc'!S51,SDGE!S51,TVA!S51,'MX-MIM'!S51,'Consumers Energy'!S51,TPC!S51,WB_EVN!S51,'NV Energy'!S51,VN_NLDC!S51,Energisa!S51,'TH-PEA-IMPL'!S51,CPS_ADMS_BV!S51,'Canadian Solar Spain'!S51,'PIP-SEC'!S51,BHE!S51,'BWP Telecom'!S51,Duquesne!S51,SEPA_NIST!S51,'Future Client 2'!S51,'Future Client 3'!S51,'Future Client 4'!S51,'Future Client 5'!S51)</f>
        <v>8</v>
      </c>
      <c r="T51" s="118">
        <f>SUM('AEP-EMS'!T51,'TH-MEA'!T51, Avangrid!T51,'BWP ECC'!T51,'Con Edison'!T51,'Arizona Corp'!T51,'NIPSCO-Elc'!T51,SDGE!T51,TVA!T51,'MX-MIM'!T51,'Consumers Energy'!T51,TPC!T51,WB_EVN!T51,'NV Energy'!T51,VN_NLDC!T51,Energisa!T51,'TH-PEA-IMPL'!T51,CPS_ADMS_BV!T51,'Canadian Solar Spain'!T51,'PIP-SEC'!T51,BHE!T51,'BWP Telecom'!T51,Duquesne!T51,SEPA_NIST!T51,'Future Client 2'!T51,'Future Client 3'!T51,'Future Client 4'!T51,'Future Client 5'!T51)</f>
        <v>8</v>
      </c>
      <c r="U51" s="118">
        <f>SUM('AEP-EMS'!U51,'TH-MEA'!U51, Avangrid!U51,'BWP ECC'!U51,'Con Edison'!U51,'Arizona Corp'!U51,'NIPSCO-Elc'!U51,SDGE!U51,TVA!U51,'MX-MIM'!U51,'Consumers Energy'!U51,TPC!U51,WB_EVN!U51,'NV Energy'!U51,VN_NLDC!U51,Energisa!U51,'TH-PEA-IMPL'!U51,CPS_ADMS_BV!U51,'Canadian Solar Spain'!U51,'PIP-SEC'!U51,BHE!U51,'BWP Telecom'!U51,Duquesne!U51,SEPA_NIST!U51,'Future Client 2'!U51,'Future Client 3'!U51,'Future Client 4'!U51,'Future Client 5'!U51)</f>
        <v>0</v>
      </c>
      <c r="V51" s="118">
        <f>SUM('AEP-EMS'!V51,'TH-MEA'!V51, Avangrid!V51,'BWP ECC'!V51,'Con Edison'!V51,'Arizona Corp'!V51,'NIPSCO-Elc'!V51,SDGE!V51,TVA!V51,'MX-MIM'!V51,'Consumers Energy'!V51,TPC!V51,WB_EVN!V51,'NV Energy'!V51,VN_NLDC!V51,Energisa!V51,'TH-PEA-IMPL'!V51,CPS_ADMS_BV!V51,'Canadian Solar Spain'!V51,'PIP-SEC'!V51,BHE!V51,'BWP Telecom'!V51,Duquesne!V51,SEPA_NIST!V51,'Future Client 2'!V51,'Future Client 3'!V51,'Future Client 4'!V51,'Future Client 5'!V51)</f>
        <v>0</v>
      </c>
      <c r="W51" s="118">
        <f>SUM('AEP-EMS'!W51,'TH-MEA'!W51, Avangrid!W51,'BWP ECC'!W51,'Con Edison'!W51,'Arizona Corp'!W51,'NIPSCO-Elc'!W51,SDGE!W51,TVA!W51,'MX-MIM'!W51,'Consumers Energy'!W51,TPC!W51,WB_EVN!W51,'NV Energy'!W51,VN_NLDC!W51,Energisa!W51,'TH-PEA-IMPL'!W51,CPS_ADMS_BV!W51,'Canadian Solar Spain'!W51,'PIP-SEC'!W51,BHE!W51,'BWP Telecom'!W51,Duquesne!W51,SEPA_NIST!W51,'Future Client 2'!W51,'Future Client 3'!W51,'Future Client 4'!W51,'Future Client 5'!W51)</f>
        <v>0</v>
      </c>
      <c r="X51" s="118">
        <f>SUM('AEP-EMS'!X51,'TH-MEA'!X51, Avangrid!X51,'BWP ECC'!X51,'Con Edison'!X51,'Arizona Corp'!X51,'NIPSCO-Elc'!X51,SDGE!X51,TVA!X51,'MX-MIM'!X51,'Consumers Energy'!X51,TPC!X51,WB_EVN!X51,'NV Energy'!X51,VN_NLDC!X51,Energisa!X51,'TH-PEA-IMPL'!X51,CPS_ADMS_BV!X51,'Canadian Solar Spain'!X51,'PIP-SEC'!X51,BHE!X51,'BWP Telecom'!X51,Duquesne!X51,SEPA_NIST!X51,'Future Client 2'!X51,'Future Client 3'!X51,'Future Client 4'!X51,'Future Client 5'!X51)</f>
        <v>0</v>
      </c>
      <c r="Y51" s="118">
        <f>SUM('AEP-EMS'!Y51,'TH-MEA'!Y51, Avangrid!Y51,'BWP ECC'!Y51,'Con Edison'!Y51,'Arizona Corp'!Y51,'NIPSCO-Elc'!Y51,SDGE!Y51,TVA!Y51,'MX-MIM'!Y51,'Consumers Energy'!Y51,TPC!Y51,WB_EVN!Y51,'NV Energy'!Y51,VN_NLDC!Y51,Energisa!Y51,'TH-PEA-IMPL'!Y51,CPS_ADMS_BV!Y51,'Canadian Solar Spain'!Y51,'PIP-SEC'!Y51,BHE!Y51,'BWP Telecom'!Y51,Duquesne!Y51,SEPA_NIST!Y51,'Future Client 2'!Y51,'Future Client 3'!Y51,'Future Client 4'!Y51,'Future Client 5'!Y51)</f>
        <v>0</v>
      </c>
      <c r="Z51" s="123">
        <f>SUM('AEP-EMS'!Z51,'TH-MEA'!Z51, Avangrid!Z51,'BWP ECC'!Z51,'Con Edison'!Z51,'Arizona Corp'!Z51,'NIPSCO-Elc'!Z51,SDGE!Z51,TVA!Z51,'MX-MIM'!Z51,'Consumers Energy'!Z51,TPC!Z51,WB_EVN!Z51,'NV Energy'!Z51,VN_NLDC!Z51,Energisa!Z51,'TH-PEA-IMPL'!Z51,CPS_ADMS_BV!Z51,'Canadian Solar Spain'!Z51,'PIP-SEC'!Z51,BHE!Z51,'BWP Telecom'!Z51,Duquesne!Z51,SEPA_NIST!Z51,'Future Client 2'!Z51,'Future Client 3'!Z51,'Future Client 4'!Z51,'Future Client 5'!Z51)</f>
        <v>0</v>
      </c>
    </row>
    <row r="52" spans="2:27">
      <c r="B52" s="104" t="s">
        <v>81</v>
      </c>
      <c r="C52" s="119">
        <f>SUM('AEP-EMS'!C52,'TH-MEA'!C52, Avangrid!C52,'BWP ECC'!C52,'Con Edison'!C52,'Arizona Corp'!C52,'NIPSCO-Elc'!C52,SDGE!C52,TVA!C52,'MX-MIM'!C52,'Consumers Energy'!C52,TPC!C52,WB_EVN!C52,'NV Energy'!C52,VN_NLDC!C52,Energisa!C52,'TH-PEA-IMPL'!C52,CPS_ADMS_BV!C52,'Canadian Solar Spain'!C52,'PIP-SEC'!C52,BHE!C52,'BWP Telecom'!C52,Duquesne!C52,SEPA_NIST!C52,'Future Client 2'!C52,'Future Client 3'!C52,'Future Client 4'!C52,'Future Client 5'!C52)</f>
        <v>100</v>
      </c>
      <c r="D52" s="112">
        <f>SUM('AEP-EMS'!D52,'TH-MEA'!D52, Avangrid!D52,'BWP ECC'!D52,'Con Edison'!D52,'Arizona Corp'!D52,'NIPSCO-Elc'!D52,SDGE!D52,TVA!D52,'MX-MIM'!D52,'Consumers Energy'!D52,TPC!D52,WB_EVN!D52,'NV Energy'!D52,VN_NLDC!D52,Energisa!D52,'TH-PEA-IMPL'!D52,CPS_ADMS_BV!D52,'Canadian Solar Spain'!D52,'PIP-SEC'!D52,BHE!D52,'BWP Telecom'!D52,Duquesne!D52,SEPA_NIST!D52,'Future Client 2'!D52,'Future Client 3'!D52,'Future Client 4'!D52,'Future Client 5'!D52)</f>
        <v>104</v>
      </c>
      <c r="E52" s="112">
        <f>SUM('AEP-EMS'!E52,'TH-MEA'!E52, Avangrid!E52,'BWP ECC'!E52,'Con Edison'!E52,'Arizona Corp'!E52,'NIPSCO-Elc'!E52,SDGE!E52,TVA!E52,'MX-MIM'!E52,'Consumers Energy'!E52,TPC!E52,WB_EVN!E52,'NV Energy'!E52,VN_NLDC!E52,Energisa!E52,'TH-PEA-IMPL'!E52,CPS_ADMS_BV!E52,'Canadian Solar Spain'!E52,'PIP-SEC'!E52,BHE!E52,'BWP Telecom'!E52,Duquesne!E52,SEPA_NIST!E52,'Future Client 2'!E52,'Future Client 3'!E52,'Future Client 4'!E52,'Future Client 5'!E52)</f>
        <v>150</v>
      </c>
      <c r="F52" s="112">
        <f>SUM('AEP-EMS'!F52,'TH-MEA'!F52, Avangrid!F52,'BWP ECC'!F52,'Con Edison'!F52,'Arizona Corp'!F52,'NIPSCO-Elc'!F52,SDGE!F52,TVA!F52,'MX-MIM'!F52,'Consumers Energy'!F52,TPC!F52,WB_EVN!F52,'NV Energy'!F52,VN_NLDC!F52,Energisa!F52,'TH-PEA-IMPL'!F52,CPS_ADMS_BV!F52,'Canadian Solar Spain'!F52,'PIP-SEC'!F52,BHE!F52,'BWP Telecom'!F52,Duquesne!F52,SEPA_NIST!F52,'Future Client 2'!F52,'Future Client 3'!F52,'Future Client 4'!F52,'Future Client 5'!F52)</f>
        <v>84</v>
      </c>
      <c r="G52" s="112">
        <f>SUM('AEP-EMS'!G52,'TH-MEA'!G52, Avangrid!G52,'BWP ECC'!G52,'Con Edison'!G52,'Arizona Corp'!G52,'NIPSCO-Elc'!G52,SDGE!G52,TVA!G52,'MX-MIM'!G52,'Consumers Energy'!G52,TPC!G52,WB_EVN!G52,'NV Energy'!G52,VN_NLDC!G52,Energisa!G52,'TH-PEA-IMPL'!G52,CPS_ADMS_BV!G52,'Canadian Solar Spain'!G52,'PIP-SEC'!G52,BHE!G52,'BWP Telecom'!G52,Duquesne!G52,SEPA_NIST!G52,'Future Client 2'!G52,'Future Client 3'!G52,'Future Client 4'!G52,'Future Client 5'!G52)</f>
        <v>84</v>
      </c>
      <c r="H52" s="112">
        <f>SUM('AEP-EMS'!H52,'TH-MEA'!H52, Avangrid!H52,'BWP ECC'!H52,'Con Edison'!H52,'Arizona Corp'!H52,'NIPSCO-Elc'!H52,SDGE!H52,TVA!H52,'MX-MIM'!H52,'Consumers Energy'!H52,TPC!H52,WB_EVN!H52,'NV Energy'!H52,VN_NLDC!H52,Energisa!H52,'TH-PEA-IMPL'!H52,CPS_ADMS_BV!H52,'Canadian Solar Spain'!H52,'PIP-SEC'!H52,BHE!H52,'BWP Telecom'!H52,Duquesne!H52,SEPA_NIST!H52,'Future Client 2'!H52,'Future Client 3'!H52,'Future Client 4'!H52,'Future Client 5'!H52)</f>
        <v>116</v>
      </c>
      <c r="I52" s="112">
        <f>SUM('AEP-EMS'!I52,'TH-MEA'!I52, Avangrid!I52,'BWP ECC'!I52,'Con Edison'!I52,'Arizona Corp'!I52,'NIPSCO-Elc'!I52,SDGE!I52,TVA!I52,'MX-MIM'!I52,'Consumers Energy'!I52,TPC!I52,WB_EVN!I52,'NV Energy'!I52,VN_NLDC!I52,Energisa!I52,'TH-PEA-IMPL'!I52,CPS_ADMS_BV!I52,'Canadian Solar Spain'!I52,'PIP-SEC'!I52,BHE!I52,'BWP Telecom'!I52,Duquesne!I52,SEPA_NIST!I52,'Future Client 2'!I52,'Future Client 3'!I52,'Future Client 4'!I52,'Future Client 5'!I52)</f>
        <v>154</v>
      </c>
      <c r="J52" s="112">
        <f>SUM('AEP-EMS'!J52,'TH-MEA'!J52, Avangrid!J52,'BWP ECC'!J52,'Con Edison'!J52,'Arizona Corp'!J52,'NIPSCO-Elc'!J52,SDGE!J52,TVA!J52,'MX-MIM'!J52,'Consumers Energy'!J52,TPC!J52,WB_EVN!J52,'NV Energy'!J52,VN_NLDC!J52,Energisa!J52,'TH-PEA-IMPL'!J52,CPS_ADMS_BV!J52,'Canadian Solar Spain'!J52,'PIP-SEC'!J52,BHE!J52,'BWP Telecom'!J52,Duquesne!J52,SEPA_NIST!J52,'Future Client 2'!J52,'Future Client 3'!J52,'Future Client 4'!J52,'Future Client 5'!J52)</f>
        <v>152</v>
      </c>
      <c r="K52" s="112">
        <f>SUM('AEP-EMS'!K52,'TH-MEA'!K52, Avangrid!K52,'BWP ECC'!K52,'Con Edison'!K52,'Arizona Corp'!K52,'NIPSCO-Elc'!K52,SDGE!K52,TVA!K52,'MX-MIM'!K52,'Consumers Energy'!K52,TPC!K52,WB_EVN!K52,'NV Energy'!K52,VN_NLDC!K52,Energisa!K52,'TH-PEA-IMPL'!K52,CPS_ADMS_BV!K52,'Canadian Solar Spain'!K52,'PIP-SEC'!K52,BHE!K52,'BWP Telecom'!K52,Duquesne!K52,SEPA_NIST!K52,'Future Client 2'!K52,'Future Client 3'!K52,'Future Client 4'!K52,'Future Client 5'!K52)</f>
        <v>136</v>
      </c>
      <c r="L52" s="112">
        <f>SUM('AEP-EMS'!L52,'TH-MEA'!L52, Avangrid!L52,'BWP ECC'!L52,'Con Edison'!L52,'Arizona Corp'!L52,'NIPSCO-Elc'!L52,SDGE!L52,TVA!L52,'MX-MIM'!L52,'Consumers Energy'!L52,TPC!L52,WB_EVN!L52,'NV Energy'!L52,VN_NLDC!L52,Energisa!L52,'TH-PEA-IMPL'!L52,CPS_ADMS_BV!L52,'Canadian Solar Spain'!L52,'PIP-SEC'!L52,BHE!L52,'BWP Telecom'!L52,Duquesne!L52,SEPA_NIST!L52,'Future Client 2'!L52,'Future Client 3'!L52,'Future Client 4'!L52,'Future Client 5'!L52)</f>
        <v>144</v>
      </c>
      <c r="M52" s="131">
        <f>SUM('AEP-EMS'!M52,'TH-MEA'!M52, Avangrid!M52,'BWP ECC'!M52,'Con Edison'!M52,'Arizona Corp'!M52,'NIPSCO-Elc'!M52,SDGE!M52,TVA!M52,'MX-MIM'!M52,'Consumers Energy'!M52,TPC!M52,WB_EVN!M52,'NV Energy'!M52,VN_NLDC!M52,Energisa!M52,'TH-PEA-IMPL'!M52,CPS_ADMS_BV!M52,'Canadian Solar Spain'!M52,'PIP-SEC'!M52,BHE!M52,'BWP Telecom'!M52,Duquesne!M52,SEPA_NIST!M52,'Future Client 2'!M52,'Future Client 3'!M52,'Future Client 4'!M52,'Future Client 5'!M52)</f>
        <v>128</v>
      </c>
      <c r="N52" s="161">
        <f>SUM('AEP-EMS'!N52,'TH-MEA'!N52, Avangrid!N52,'BWP ECC'!N52,'Con Edison'!N52,'Arizona Corp'!N52,'NIPSCO-Elc'!N52,SDGE!N52,TVA!N52,'MX-MIM'!N52,'Consumers Energy'!N52,TPC!N52,WB_EVN!N52,'NV Energy'!N52,VN_NLDC!N52,Energisa!N52,'TH-PEA-IMPL'!N52,CPS_ADMS_BV!N52,'Canadian Solar Spain'!N52,'PIP-SEC'!N52,BHE!N52,'BWP Telecom'!N52,Duquesne!N52,SEPA_NIST!N52,'Future Client 2'!N52,'Future Client 3'!N52,'Future Client 4'!N52,'Future Client 5'!N52)</f>
        <v>120</v>
      </c>
      <c r="O52" s="122">
        <f>SUM('AEP-EMS'!O52,'TH-MEA'!O52, Avangrid!O52,'BWP ECC'!O52,'Con Edison'!O52,'Arizona Corp'!O52,'NIPSCO-Elc'!O52,SDGE!O52,TVA!O52,'MX-MIM'!O52,'Consumers Energy'!O52,TPC!O52,WB_EVN!O52,'NV Energy'!O52,VN_NLDC!O52,Energisa!O52,'TH-PEA-IMPL'!O52,CPS_ADMS_BV!O52,'Canadian Solar Spain'!O52,'PIP-SEC'!O52,BHE!O52,'BWP Telecom'!O52,Duquesne!O52,SEPA_NIST!O52,'Future Client 2'!O52,'Future Client 3'!O52,'Future Client 4'!O52,'Future Client 5'!O52)</f>
        <v>0</v>
      </c>
      <c r="P52" s="118">
        <f>SUM('AEP-EMS'!P52,'TH-MEA'!P52, Avangrid!P52,'BWP ECC'!P52,'Con Edison'!P52,'Arizona Corp'!P52,'NIPSCO-Elc'!P52,SDGE!P52,TVA!P52,'MX-MIM'!P52,'Consumers Energy'!P52,TPC!P52,WB_EVN!P52,'NV Energy'!P52,VN_NLDC!P52,Energisa!P52,'TH-PEA-IMPL'!P52,CPS_ADMS_BV!P52,'Canadian Solar Spain'!P52,'PIP-SEC'!P52,BHE!P52,'BWP Telecom'!P52,Duquesne!P52,SEPA_NIST!P52,'Future Client 2'!P52,'Future Client 3'!P52,'Future Client 4'!P52,'Future Client 5'!P52)</f>
        <v>0</v>
      </c>
      <c r="Q52" s="118">
        <f>SUM('AEP-EMS'!Q52,'TH-MEA'!Q52, Avangrid!Q52,'BWP ECC'!Q52,'Con Edison'!Q52,'Arizona Corp'!Q52,'NIPSCO-Elc'!Q52,SDGE!Q52,TVA!Q52,'MX-MIM'!Q52,'Consumers Energy'!Q52,TPC!Q52,WB_EVN!Q52,'NV Energy'!Q52,VN_NLDC!Q52,Energisa!Q52,'TH-PEA-IMPL'!Q52,CPS_ADMS_BV!Q52,'Canadian Solar Spain'!Q52,'PIP-SEC'!Q52,BHE!Q52,'BWP Telecom'!Q52,Duquesne!Q52,SEPA_NIST!Q52,'Future Client 2'!Q52,'Future Client 3'!Q52,'Future Client 4'!Q52,'Future Client 5'!Q52)</f>
        <v>0</v>
      </c>
      <c r="R52" s="118">
        <f>SUM('AEP-EMS'!R52,'TH-MEA'!R52, Avangrid!R52,'BWP ECC'!R52,'Con Edison'!R52,'Arizona Corp'!R52,'NIPSCO-Elc'!R52,SDGE!R52,TVA!R52,'MX-MIM'!R52,'Consumers Energy'!R52,TPC!R52,WB_EVN!R52,'NV Energy'!R52,VN_NLDC!R52,Energisa!R52,'TH-PEA-IMPL'!R52,CPS_ADMS_BV!R52,'Canadian Solar Spain'!R52,'PIP-SEC'!R52,BHE!R52,'BWP Telecom'!R52,Duquesne!R52,SEPA_NIST!R52,'Future Client 2'!R52,'Future Client 3'!R52,'Future Client 4'!R52,'Future Client 5'!R52)</f>
        <v>0</v>
      </c>
      <c r="S52" s="118">
        <f>SUM('AEP-EMS'!S52,'TH-MEA'!S52, Avangrid!S52,'BWP ECC'!S52,'Con Edison'!S52,'Arizona Corp'!S52,'NIPSCO-Elc'!S52,SDGE!S52,TVA!S52,'MX-MIM'!S52,'Consumers Energy'!S52,TPC!S52,WB_EVN!S52,'NV Energy'!S52,VN_NLDC!S52,Energisa!S52,'TH-PEA-IMPL'!S52,CPS_ADMS_BV!S52,'Canadian Solar Spain'!S52,'PIP-SEC'!S52,BHE!S52,'BWP Telecom'!S52,Duquesne!S52,SEPA_NIST!S52,'Future Client 2'!S52,'Future Client 3'!S52,'Future Client 4'!S52,'Future Client 5'!S52)</f>
        <v>0</v>
      </c>
      <c r="T52" s="118">
        <f>SUM('AEP-EMS'!T52,'TH-MEA'!T52, Avangrid!T52,'BWP ECC'!T52,'Con Edison'!T52,'Arizona Corp'!T52,'NIPSCO-Elc'!T52,SDGE!T52,TVA!T52,'MX-MIM'!T52,'Consumers Energy'!T52,TPC!T52,WB_EVN!T52,'NV Energy'!T52,VN_NLDC!T52,Energisa!T52,'TH-PEA-IMPL'!T52,CPS_ADMS_BV!T52,'Canadian Solar Spain'!T52,'PIP-SEC'!T52,BHE!T52,'BWP Telecom'!T52,Duquesne!T52,SEPA_NIST!T52,'Future Client 2'!T52,'Future Client 3'!T52,'Future Client 4'!T52,'Future Client 5'!T52)</f>
        <v>0</v>
      </c>
      <c r="U52" s="118">
        <f>SUM('AEP-EMS'!U52,'TH-MEA'!U52, Avangrid!U52,'BWP ECC'!U52,'Con Edison'!U52,'Arizona Corp'!U52,'NIPSCO-Elc'!U52,SDGE!U52,TVA!U52,'MX-MIM'!U52,'Consumers Energy'!U52,TPC!U52,WB_EVN!U52,'NV Energy'!U52,VN_NLDC!U52,Energisa!U52,'TH-PEA-IMPL'!U52,CPS_ADMS_BV!U52,'Canadian Solar Spain'!U52,'PIP-SEC'!U52,BHE!U52,'BWP Telecom'!U52,Duquesne!U52,SEPA_NIST!U52,'Future Client 2'!U52,'Future Client 3'!U52,'Future Client 4'!U52,'Future Client 5'!U52)</f>
        <v>0</v>
      </c>
      <c r="V52" s="118">
        <f>SUM('AEP-EMS'!V52,'TH-MEA'!V52, Avangrid!V52,'BWP ECC'!V52,'Con Edison'!V52,'Arizona Corp'!V52,'NIPSCO-Elc'!V52,SDGE!V52,TVA!V52,'MX-MIM'!V52,'Consumers Energy'!V52,TPC!V52,WB_EVN!V52,'NV Energy'!V52,VN_NLDC!V52,Energisa!V52,'TH-PEA-IMPL'!V52,CPS_ADMS_BV!V52,'Canadian Solar Spain'!V52,'PIP-SEC'!V52,BHE!V52,'BWP Telecom'!V52,Duquesne!V52,SEPA_NIST!V52,'Future Client 2'!V52,'Future Client 3'!V52,'Future Client 4'!V52,'Future Client 5'!V52)</f>
        <v>0</v>
      </c>
      <c r="W52" s="118">
        <f>SUM('AEP-EMS'!W52,'TH-MEA'!W52, Avangrid!W52,'BWP ECC'!W52,'Con Edison'!W52,'Arizona Corp'!W52,'NIPSCO-Elc'!W52,SDGE!W52,TVA!W52,'MX-MIM'!W52,'Consumers Energy'!W52,TPC!W52,WB_EVN!W52,'NV Energy'!W52,VN_NLDC!W52,Energisa!W52,'TH-PEA-IMPL'!W52,CPS_ADMS_BV!W52,'Canadian Solar Spain'!W52,'PIP-SEC'!W52,BHE!W52,'BWP Telecom'!W52,Duquesne!W52,SEPA_NIST!W52,'Future Client 2'!W52,'Future Client 3'!W52,'Future Client 4'!W52,'Future Client 5'!W52)</f>
        <v>0</v>
      </c>
      <c r="X52" s="118">
        <f>SUM('AEP-EMS'!X52,'TH-MEA'!X52, Avangrid!X52,'BWP ECC'!X52,'Con Edison'!X52,'Arizona Corp'!X52,'NIPSCO-Elc'!X52,SDGE!X52,TVA!X52,'MX-MIM'!X52,'Consumers Energy'!X52,TPC!X52,WB_EVN!X52,'NV Energy'!X52,VN_NLDC!X52,Energisa!X52,'TH-PEA-IMPL'!X52,CPS_ADMS_BV!X52,'Canadian Solar Spain'!X52,'PIP-SEC'!X52,BHE!X52,'BWP Telecom'!X52,Duquesne!X52,SEPA_NIST!X52,'Future Client 2'!X52,'Future Client 3'!X52,'Future Client 4'!X52,'Future Client 5'!X52)</f>
        <v>0</v>
      </c>
      <c r="Y52" s="118">
        <f>SUM('AEP-EMS'!Y52,'TH-MEA'!Y52, Avangrid!Y52,'BWP ECC'!Y52,'Con Edison'!Y52,'Arizona Corp'!Y52,'NIPSCO-Elc'!Y52,SDGE!Y52,TVA!Y52,'MX-MIM'!Y52,'Consumers Energy'!Y52,TPC!Y52,WB_EVN!Y52,'NV Energy'!Y52,VN_NLDC!Y52,Energisa!Y52,'TH-PEA-IMPL'!Y52,CPS_ADMS_BV!Y52,'Canadian Solar Spain'!Y52,'PIP-SEC'!Y52,BHE!Y52,'BWP Telecom'!Y52,Duquesne!Y52,SEPA_NIST!Y52,'Future Client 2'!Y52,'Future Client 3'!Y52,'Future Client 4'!Y52,'Future Client 5'!Y52)</f>
        <v>0</v>
      </c>
      <c r="Z52" s="123">
        <f>SUM('AEP-EMS'!Z52,'TH-MEA'!Z52, Avangrid!Z52,'BWP ECC'!Z52,'Con Edison'!Z52,'Arizona Corp'!Z52,'NIPSCO-Elc'!Z52,SDGE!Z52,TVA!Z52,'MX-MIM'!Z52,'Consumers Energy'!Z52,TPC!Z52,WB_EVN!Z52,'NV Energy'!Z52,VN_NLDC!Z52,Energisa!Z52,'TH-PEA-IMPL'!Z52,CPS_ADMS_BV!Z52,'Canadian Solar Spain'!Z52,'PIP-SEC'!Z52,BHE!Z52,'BWP Telecom'!Z52,Duquesne!Z52,SEPA_NIST!Z52,'Future Client 2'!Z52,'Future Client 3'!Z52,'Future Client 4'!Z52,'Future Client 5'!Z52)</f>
        <v>0</v>
      </c>
    </row>
    <row r="53" spans="2:27">
      <c r="B53" s="104" t="s">
        <v>82</v>
      </c>
      <c r="C53" s="119">
        <f>SUM('AEP-EMS'!C53,'TH-MEA'!C53, Avangrid!C53,'BWP ECC'!C53,'Con Edison'!C53,'Arizona Corp'!C53,'NIPSCO-Elc'!C53,SDGE!C53,TVA!C53,'MX-MIM'!C53,'Consumers Energy'!C53,TPC!C53,WB_EVN!C53,'NV Energy'!C53,VN_NLDC!C53,Energisa!C53,'TH-PEA-IMPL'!C53,CPS_ADMS_BV!C53,'Canadian Solar Spain'!C53,'PIP-SEC'!C53,BHE!C53,'BWP Telecom'!C53,Duquesne!C53,SEPA_NIST!C53,'Future Client 2'!C53,'Future Client 3'!C53,'Future Client 4'!C53,'Future Client 5'!C53)</f>
        <v>0</v>
      </c>
      <c r="D53" s="112">
        <f>SUM('AEP-EMS'!D53,'TH-MEA'!D53, Avangrid!D53,'BWP ECC'!D53,'Con Edison'!D53,'Arizona Corp'!D53,'NIPSCO-Elc'!D53,SDGE!D53,TVA!D53,'MX-MIM'!D53,'Consumers Energy'!D53,TPC!D53,WB_EVN!D53,'NV Energy'!D53,VN_NLDC!D53,Energisa!D53,'TH-PEA-IMPL'!D53,CPS_ADMS_BV!D53,'Canadian Solar Spain'!D53,'PIP-SEC'!D53,BHE!D53,'BWP Telecom'!D53,Duquesne!D53,SEPA_NIST!D53,'Future Client 2'!D53,'Future Client 3'!D53,'Future Client 4'!D53,'Future Client 5'!D53)</f>
        <v>6</v>
      </c>
      <c r="E53" s="112">
        <f>SUM('AEP-EMS'!E53,'TH-MEA'!E53, Avangrid!E53,'BWP ECC'!E53,'Con Edison'!E53,'Arizona Corp'!E53,'NIPSCO-Elc'!E53,SDGE!E53,TVA!E53,'MX-MIM'!E53,'Consumers Energy'!E53,TPC!E53,WB_EVN!E53,'NV Energy'!E53,VN_NLDC!E53,Energisa!E53,'TH-PEA-IMPL'!E53,CPS_ADMS_BV!E53,'Canadian Solar Spain'!E53,'PIP-SEC'!E53,BHE!E53,'BWP Telecom'!E53,Duquesne!E53,SEPA_NIST!E53,'Future Client 2'!E53,'Future Client 3'!E53,'Future Client 4'!E53,'Future Client 5'!E53)</f>
        <v>0</v>
      </c>
      <c r="F53" s="112">
        <f>SUM('AEP-EMS'!F53,'TH-MEA'!F53, Avangrid!F53,'BWP ECC'!F53,'Con Edison'!F53,'Arizona Corp'!F53,'NIPSCO-Elc'!F53,SDGE!F53,TVA!F53,'MX-MIM'!F53,'Consumers Energy'!F53,TPC!F53,WB_EVN!F53,'NV Energy'!F53,VN_NLDC!F53,Energisa!F53,'TH-PEA-IMPL'!F53,CPS_ADMS_BV!F53,'Canadian Solar Spain'!F53,'PIP-SEC'!F53,BHE!F53,'BWP Telecom'!F53,Duquesne!F53,SEPA_NIST!F53,'Future Client 2'!F53,'Future Client 3'!F53,'Future Client 4'!F53,'Future Client 5'!F53)</f>
        <v>0</v>
      </c>
      <c r="G53" s="112">
        <f>SUM('AEP-EMS'!G53,'TH-MEA'!G53, Avangrid!G53,'BWP ECC'!G53,'Con Edison'!G53,'Arizona Corp'!G53,'NIPSCO-Elc'!G53,SDGE!G53,TVA!G53,'MX-MIM'!G53,'Consumers Energy'!G53,TPC!G53,WB_EVN!G53,'NV Energy'!G53,VN_NLDC!G53,Energisa!G53,'TH-PEA-IMPL'!G53,CPS_ADMS_BV!G53,'Canadian Solar Spain'!G53,'PIP-SEC'!G53,BHE!G53,'BWP Telecom'!G53,Duquesne!G53,SEPA_NIST!G53,'Future Client 2'!G53,'Future Client 3'!G53,'Future Client 4'!G53,'Future Client 5'!G53)</f>
        <v>0</v>
      </c>
      <c r="H53" s="112">
        <f>SUM('AEP-EMS'!H53,'TH-MEA'!H53, Avangrid!H53,'BWP ECC'!H53,'Con Edison'!H53,'Arizona Corp'!H53,'NIPSCO-Elc'!H53,SDGE!H53,TVA!H53,'MX-MIM'!H53,'Consumers Energy'!H53,TPC!H53,WB_EVN!H53,'NV Energy'!H53,VN_NLDC!H53,Energisa!H53,'TH-PEA-IMPL'!H53,CPS_ADMS_BV!H53,'Canadian Solar Spain'!H53,'PIP-SEC'!H53,BHE!H53,'BWP Telecom'!H53,Duquesne!H53,SEPA_NIST!H53,'Future Client 2'!H53,'Future Client 3'!H53,'Future Client 4'!H53,'Future Client 5'!H53)</f>
        <v>0</v>
      </c>
      <c r="I53" s="112">
        <f>SUM('AEP-EMS'!I53,'TH-MEA'!I53, Avangrid!I53,'BWP ECC'!I53,'Con Edison'!I53,'Arizona Corp'!I53,'NIPSCO-Elc'!I53,SDGE!I53,TVA!I53,'MX-MIM'!I53,'Consumers Energy'!I53,TPC!I53,WB_EVN!I53,'NV Energy'!I53,VN_NLDC!I53,Energisa!I53,'TH-PEA-IMPL'!I53,CPS_ADMS_BV!I53,'Canadian Solar Spain'!I53,'PIP-SEC'!I53,BHE!I53,'BWP Telecom'!I53,Duquesne!I53,SEPA_NIST!I53,'Future Client 2'!I53,'Future Client 3'!I53,'Future Client 4'!I53,'Future Client 5'!I53)</f>
        <v>0</v>
      </c>
      <c r="J53" s="112">
        <f>SUM('AEP-EMS'!J53,'TH-MEA'!J53, Avangrid!J53,'BWP ECC'!J53,'Con Edison'!J53,'Arizona Corp'!J53,'NIPSCO-Elc'!J53,SDGE!J53,TVA!J53,'MX-MIM'!J53,'Consumers Energy'!J53,TPC!J53,WB_EVN!J53,'NV Energy'!J53,VN_NLDC!J53,Energisa!J53,'TH-PEA-IMPL'!J53,CPS_ADMS_BV!J53,'Canadian Solar Spain'!J53,'PIP-SEC'!J53,BHE!J53,'BWP Telecom'!J53,Duquesne!J53,SEPA_NIST!J53,'Future Client 2'!J53,'Future Client 3'!J53,'Future Client 4'!J53,'Future Client 5'!J53)</f>
        <v>0</v>
      </c>
      <c r="K53" s="112">
        <f>SUM('AEP-EMS'!K53,'TH-MEA'!K53, Avangrid!K53,'BWP ECC'!K53,'Con Edison'!K53,'Arizona Corp'!K53,'NIPSCO-Elc'!K53,SDGE!K53,TVA!K53,'MX-MIM'!K53,'Consumers Energy'!K53,TPC!K53,WB_EVN!K53,'NV Energy'!K53,VN_NLDC!K53,Energisa!K53,'TH-PEA-IMPL'!K53,CPS_ADMS_BV!K53,'Canadian Solar Spain'!K53,'PIP-SEC'!K53,BHE!K53,'BWP Telecom'!K53,Duquesne!K53,SEPA_NIST!K53,'Future Client 2'!K53,'Future Client 3'!K53,'Future Client 4'!K53,'Future Client 5'!K53)</f>
        <v>0</v>
      </c>
      <c r="L53" s="112">
        <f>SUM('AEP-EMS'!L53,'TH-MEA'!L53, Avangrid!L53,'BWP ECC'!L53,'Con Edison'!L53,'Arizona Corp'!L53,'NIPSCO-Elc'!L53,SDGE!L53,TVA!L53,'MX-MIM'!L53,'Consumers Energy'!L53,TPC!L53,WB_EVN!L53,'NV Energy'!L53,VN_NLDC!L53,Energisa!L53,'TH-PEA-IMPL'!L53,CPS_ADMS_BV!L53,'Canadian Solar Spain'!L53,'PIP-SEC'!L53,BHE!L53,'BWP Telecom'!L53,Duquesne!L53,SEPA_NIST!L53,'Future Client 2'!L53,'Future Client 3'!L53,'Future Client 4'!L53,'Future Client 5'!L53)</f>
        <v>0</v>
      </c>
      <c r="M53" s="131">
        <f>SUM('AEP-EMS'!M53,'TH-MEA'!M53, Avangrid!M53,'BWP ECC'!M53,'Con Edison'!M53,'Arizona Corp'!M53,'NIPSCO-Elc'!M53,SDGE!M53,TVA!M53,'MX-MIM'!M53,'Consumers Energy'!M53,TPC!M53,WB_EVN!M53,'NV Energy'!M53,VN_NLDC!M53,Energisa!M53,'TH-PEA-IMPL'!M53,CPS_ADMS_BV!M53,'Canadian Solar Spain'!M53,'PIP-SEC'!M53,BHE!M53,'BWP Telecom'!M53,Duquesne!M53,SEPA_NIST!M53,'Future Client 2'!M53,'Future Client 3'!M53,'Future Client 4'!M53,'Future Client 5'!M53)</f>
        <v>0</v>
      </c>
      <c r="N53" s="161">
        <f>SUM('AEP-EMS'!N53,'TH-MEA'!N53, Avangrid!N53,'BWP ECC'!N53,'Con Edison'!N53,'Arizona Corp'!N53,'NIPSCO-Elc'!N53,SDGE!N53,TVA!N53,'MX-MIM'!N53,'Consumers Energy'!N53,TPC!N53,WB_EVN!N53,'NV Energy'!N53,VN_NLDC!N53,Energisa!N53,'TH-PEA-IMPL'!N53,CPS_ADMS_BV!N53,'Canadian Solar Spain'!N53,'PIP-SEC'!N53,BHE!N53,'BWP Telecom'!N53,Duquesne!N53,SEPA_NIST!N53,'Future Client 2'!N53,'Future Client 3'!N53,'Future Client 4'!N53,'Future Client 5'!N53)</f>
        <v>0</v>
      </c>
      <c r="O53" s="122">
        <f>SUM('AEP-EMS'!O53,'TH-MEA'!O53, Avangrid!O53,'BWP ECC'!O53,'Con Edison'!O53,'Arizona Corp'!O53,'NIPSCO-Elc'!O53,SDGE!O53,TVA!O53,'MX-MIM'!O53,'Consumers Energy'!O53,TPC!O53,WB_EVN!O53,'NV Energy'!O53,VN_NLDC!O53,Energisa!O53,'TH-PEA-IMPL'!O53,CPS_ADMS_BV!O53,'Canadian Solar Spain'!O53,'PIP-SEC'!O53,BHE!O53,'BWP Telecom'!O53,Duquesne!O53,SEPA_NIST!O53,'Future Client 2'!O53,'Future Client 3'!O53,'Future Client 4'!O53,'Future Client 5'!O53)</f>
        <v>0</v>
      </c>
      <c r="P53" s="118">
        <f>SUM('AEP-EMS'!P53,'TH-MEA'!P53, Avangrid!P53,'BWP ECC'!P53,'Con Edison'!P53,'Arizona Corp'!P53,'NIPSCO-Elc'!P53,SDGE!P53,TVA!P53,'MX-MIM'!P53,'Consumers Energy'!P53,TPC!P53,WB_EVN!P53,'NV Energy'!P53,VN_NLDC!P53,Energisa!P53,'TH-PEA-IMPL'!P53,CPS_ADMS_BV!P53,'Canadian Solar Spain'!P53,'PIP-SEC'!P53,BHE!P53,'BWP Telecom'!P53,Duquesne!P53,SEPA_NIST!P53,'Future Client 2'!P53,'Future Client 3'!P53,'Future Client 4'!P53,'Future Client 5'!P53)</f>
        <v>0</v>
      </c>
      <c r="Q53" s="118">
        <f>SUM('AEP-EMS'!Q53,'TH-MEA'!Q53, Avangrid!Q53,'BWP ECC'!Q53,'Con Edison'!Q53,'Arizona Corp'!Q53,'NIPSCO-Elc'!Q53,SDGE!Q53,TVA!Q53,'MX-MIM'!Q53,'Consumers Energy'!Q53,TPC!Q53,WB_EVN!Q53,'NV Energy'!Q53,VN_NLDC!Q53,Energisa!Q53,'TH-PEA-IMPL'!Q53,CPS_ADMS_BV!Q53,'Canadian Solar Spain'!Q53,'PIP-SEC'!Q53,BHE!Q53,'BWP Telecom'!Q53,Duquesne!Q53,SEPA_NIST!Q53,'Future Client 2'!Q53,'Future Client 3'!Q53,'Future Client 4'!Q53,'Future Client 5'!Q53)</f>
        <v>0</v>
      </c>
      <c r="R53" s="118">
        <f>SUM('AEP-EMS'!R53,'TH-MEA'!R53, Avangrid!R53,'BWP ECC'!R53,'Con Edison'!R53,'Arizona Corp'!R53,'NIPSCO-Elc'!R53,SDGE!R53,TVA!R53,'MX-MIM'!R53,'Consumers Energy'!R53,TPC!R53,WB_EVN!R53,'NV Energy'!R53,VN_NLDC!R53,Energisa!R53,'TH-PEA-IMPL'!R53,CPS_ADMS_BV!R53,'Canadian Solar Spain'!R53,'PIP-SEC'!R53,BHE!R53,'BWP Telecom'!R53,Duquesne!R53,SEPA_NIST!R53,'Future Client 2'!R53,'Future Client 3'!R53,'Future Client 4'!R53,'Future Client 5'!R53)</f>
        <v>0</v>
      </c>
      <c r="S53" s="118">
        <f>SUM('AEP-EMS'!S53,'TH-MEA'!S53, Avangrid!S53,'BWP ECC'!S53,'Con Edison'!S53,'Arizona Corp'!S53,'NIPSCO-Elc'!S53,SDGE!S53,TVA!S53,'MX-MIM'!S53,'Consumers Energy'!S53,TPC!S53,WB_EVN!S53,'NV Energy'!S53,VN_NLDC!S53,Energisa!S53,'TH-PEA-IMPL'!S53,CPS_ADMS_BV!S53,'Canadian Solar Spain'!S53,'PIP-SEC'!S53,BHE!S53,'BWP Telecom'!S53,Duquesne!S53,SEPA_NIST!S53,'Future Client 2'!S53,'Future Client 3'!S53,'Future Client 4'!S53,'Future Client 5'!S53)</f>
        <v>0</v>
      </c>
      <c r="T53" s="118">
        <f>SUM('AEP-EMS'!T53,'TH-MEA'!T53, Avangrid!T53,'BWP ECC'!T53,'Con Edison'!T53,'Arizona Corp'!T53,'NIPSCO-Elc'!T53,SDGE!T53,TVA!T53,'MX-MIM'!T53,'Consumers Energy'!T53,TPC!T53,WB_EVN!T53,'NV Energy'!T53,VN_NLDC!T53,Energisa!T53,'TH-PEA-IMPL'!T53,CPS_ADMS_BV!T53,'Canadian Solar Spain'!T53,'PIP-SEC'!T53,BHE!T53,'BWP Telecom'!T53,Duquesne!T53,SEPA_NIST!T53,'Future Client 2'!T53,'Future Client 3'!T53,'Future Client 4'!T53,'Future Client 5'!T53)</f>
        <v>0</v>
      </c>
      <c r="U53" s="118">
        <f>SUM('AEP-EMS'!U53,'TH-MEA'!U53, Avangrid!U53,'BWP ECC'!U53,'Con Edison'!U53,'Arizona Corp'!U53,'NIPSCO-Elc'!U53,SDGE!U53,TVA!U53,'MX-MIM'!U53,'Consumers Energy'!U53,TPC!U53,WB_EVN!U53,'NV Energy'!U53,VN_NLDC!U53,Energisa!U53,'TH-PEA-IMPL'!U53,CPS_ADMS_BV!U53,'Canadian Solar Spain'!U53,'PIP-SEC'!U53,BHE!U53,'BWP Telecom'!U53,Duquesne!U53,SEPA_NIST!U53,'Future Client 2'!U53,'Future Client 3'!U53,'Future Client 4'!U53,'Future Client 5'!U53)</f>
        <v>0</v>
      </c>
      <c r="V53" s="118">
        <f>SUM('AEP-EMS'!V53,'TH-MEA'!V53, Avangrid!V53,'BWP ECC'!V53,'Con Edison'!V53,'Arizona Corp'!V53,'NIPSCO-Elc'!V53,SDGE!V53,TVA!V53,'MX-MIM'!V53,'Consumers Energy'!V53,TPC!V53,WB_EVN!V53,'NV Energy'!V53,VN_NLDC!V53,Energisa!V53,'TH-PEA-IMPL'!V53,CPS_ADMS_BV!V53,'Canadian Solar Spain'!V53,'PIP-SEC'!V53,BHE!V53,'BWP Telecom'!V53,Duquesne!V53,SEPA_NIST!V53,'Future Client 2'!V53,'Future Client 3'!V53,'Future Client 4'!V53,'Future Client 5'!V53)</f>
        <v>0</v>
      </c>
      <c r="W53" s="118">
        <f>SUM('AEP-EMS'!W53,'TH-MEA'!W53, Avangrid!W53,'BWP ECC'!W53,'Con Edison'!W53,'Arizona Corp'!W53,'NIPSCO-Elc'!W53,SDGE!W53,TVA!W53,'MX-MIM'!W53,'Consumers Energy'!W53,TPC!W53,WB_EVN!W53,'NV Energy'!W53,VN_NLDC!W53,Energisa!W53,'TH-PEA-IMPL'!W53,CPS_ADMS_BV!W53,'Canadian Solar Spain'!W53,'PIP-SEC'!W53,BHE!W53,'BWP Telecom'!W53,Duquesne!W53,SEPA_NIST!W53,'Future Client 2'!W53,'Future Client 3'!W53,'Future Client 4'!W53,'Future Client 5'!W53)</f>
        <v>0</v>
      </c>
      <c r="X53" s="118">
        <f>SUM('AEP-EMS'!X53,'TH-MEA'!X53, Avangrid!X53,'BWP ECC'!X53,'Con Edison'!X53,'Arizona Corp'!X53,'NIPSCO-Elc'!X53,SDGE!X53,TVA!X53,'MX-MIM'!X53,'Consumers Energy'!X53,TPC!X53,WB_EVN!X53,'NV Energy'!X53,VN_NLDC!X53,Energisa!X53,'TH-PEA-IMPL'!X53,CPS_ADMS_BV!X53,'Canadian Solar Spain'!X53,'PIP-SEC'!X53,BHE!X53,'BWP Telecom'!X53,Duquesne!X53,SEPA_NIST!X53,'Future Client 2'!X53,'Future Client 3'!X53,'Future Client 4'!X53,'Future Client 5'!X53)</f>
        <v>0</v>
      </c>
      <c r="Y53" s="118">
        <f>SUM('AEP-EMS'!Y53,'TH-MEA'!Y53, Avangrid!Y53,'BWP ECC'!Y53,'Con Edison'!Y53,'Arizona Corp'!Y53,'NIPSCO-Elc'!Y53,SDGE!Y53,TVA!Y53,'MX-MIM'!Y53,'Consumers Energy'!Y53,TPC!Y53,WB_EVN!Y53,'NV Energy'!Y53,VN_NLDC!Y53,Energisa!Y53,'TH-PEA-IMPL'!Y53,CPS_ADMS_BV!Y53,'Canadian Solar Spain'!Y53,'PIP-SEC'!Y53,BHE!Y53,'BWP Telecom'!Y53,Duquesne!Y53,SEPA_NIST!Y53,'Future Client 2'!Y53,'Future Client 3'!Y53,'Future Client 4'!Y53,'Future Client 5'!Y53)</f>
        <v>0</v>
      </c>
      <c r="Z53" s="123">
        <f>SUM('AEP-EMS'!Z53,'TH-MEA'!Z53, Avangrid!Z53,'BWP ECC'!Z53,'Con Edison'!Z53,'Arizona Corp'!Z53,'NIPSCO-Elc'!Z53,SDGE!Z53,TVA!Z53,'MX-MIM'!Z53,'Consumers Energy'!Z53,TPC!Z53,WB_EVN!Z53,'NV Energy'!Z53,VN_NLDC!Z53,Energisa!Z53,'TH-PEA-IMPL'!Z53,CPS_ADMS_BV!Z53,'Canadian Solar Spain'!Z53,'PIP-SEC'!Z53,BHE!Z53,'BWP Telecom'!Z53,Duquesne!Z53,SEPA_NIST!Z53,'Future Client 2'!Z53,'Future Client 3'!Z53,'Future Client 4'!Z53,'Future Client 5'!Z53)</f>
        <v>0</v>
      </c>
      <c r="AA53" s="56"/>
    </row>
    <row r="54" spans="2:27">
      <c r="B54" s="104" t="s">
        <v>83</v>
      </c>
      <c r="C54" s="119">
        <f>SUM('AEP-EMS'!C54,'TH-MEA'!C54, Avangrid!C54,'BWP ECC'!C54,'Con Edison'!C54,'Arizona Corp'!C54,'NIPSCO-Elc'!C54,SDGE!C54,TVA!C54,'MX-MIM'!C54,'Consumers Energy'!C54,TPC!C54,WB_EVN!C54,'NV Energy'!C54,VN_NLDC!C54,Energisa!C54,'TH-PEA-IMPL'!C54,CPS_ADMS_BV!C54,'Canadian Solar Spain'!C54,'PIP-SEC'!C54,BHE!C54,'BWP Telecom'!C54,Duquesne!C54,SEPA_NIST!C54,'Future Client 2'!C54,'Future Client 3'!C54,'Future Client 4'!C54,'Future Client 5'!C54)</f>
        <v>44</v>
      </c>
      <c r="D54" s="112">
        <f>SUM('AEP-EMS'!D54,'TH-MEA'!D54, Avangrid!D54,'BWP ECC'!D54,'Con Edison'!D54,'Arizona Corp'!D54,'NIPSCO-Elc'!D54,SDGE!D54,TVA!D54,'MX-MIM'!D54,'Consumers Energy'!D54,TPC!D54,WB_EVN!D54,'NV Energy'!D54,VN_NLDC!D54,Energisa!D54,'TH-PEA-IMPL'!D54,CPS_ADMS_BV!D54,'Canadian Solar Spain'!D54,'PIP-SEC'!D54,BHE!D54,'BWP Telecom'!D54,Duquesne!D54,SEPA_NIST!D54,'Future Client 2'!D54,'Future Client 3'!D54,'Future Client 4'!D54,'Future Client 5'!D54)</f>
        <v>66</v>
      </c>
      <c r="E54" s="112">
        <f>SUM('AEP-EMS'!E54,'TH-MEA'!E54, Avangrid!E54,'BWP ECC'!E54,'Con Edison'!E54,'Arizona Corp'!E54,'NIPSCO-Elc'!E54,SDGE!E54,TVA!E54,'MX-MIM'!E54,'Consumers Energy'!E54,TPC!E54,WB_EVN!E54,'NV Energy'!E54,VN_NLDC!E54,Energisa!E54,'TH-PEA-IMPL'!E54,CPS_ADMS_BV!E54,'Canadian Solar Spain'!E54,'PIP-SEC'!E54,BHE!E54,'BWP Telecom'!E54,Duquesne!E54,SEPA_NIST!E54,'Future Client 2'!E54,'Future Client 3'!E54,'Future Client 4'!E54,'Future Client 5'!E54)</f>
        <v>46.5</v>
      </c>
      <c r="F54" s="112">
        <f>SUM('AEP-EMS'!F54,'TH-MEA'!F54, Avangrid!F54,'BWP ECC'!F54,'Con Edison'!F54,'Arizona Corp'!F54,'NIPSCO-Elc'!F54,SDGE!F54,TVA!F54,'MX-MIM'!F54,'Consumers Energy'!F54,TPC!F54,WB_EVN!F54,'NV Energy'!F54,VN_NLDC!F54,Energisa!F54,'TH-PEA-IMPL'!F54,CPS_ADMS_BV!F54,'Canadian Solar Spain'!F54,'PIP-SEC'!F54,BHE!F54,'BWP Telecom'!F54,Duquesne!F54,SEPA_NIST!F54,'Future Client 2'!F54,'Future Client 3'!F54,'Future Client 4'!F54,'Future Client 5'!F54)</f>
        <v>15</v>
      </c>
      <c r="G54" s="112">
        <f>SUM('AEP-EMS'!G54,'TH-MEA'!G54, Avangrid!G54,'BWP ECC'!G54,'Con Edison'!G54,'Arizona Corp'!G54,'NIPSCO-Elc'!G54,SDGE!G54,TVA!G54,'MX-MIM'!G54,'Consumers Energy'!G54,TPC!G54,WB_EVN!G54,'NV Energy'!G54,VN_NLDC!G54,Energisa!G54,'TH-PEA-IMPL'!G54,CPS_ADMS_BV!G54,'Canadian Solar Spain'!G54,'PIP-SEC'!G54,BHE!G54,'BWP Telecom'!G54,Duquesne!G54,SEPA_NIST!G54,'Future Client 2'!G54,'Future Client 3'!G54,'Future Client 4'!G54,'Future Client 5'!G54)</f>
        <v>5</v>
      </c>
      <c r="H54" s="112">
        <f>SUM('AEP-EMS'!H54,'TH-MEA'!H54, Avangrid!H54,'BWP ECC'!H54,'Con Edison'!H54,'Arizona Corp'!H54,'NIPSCO-Elc'!H54,SDGE!H54,TVA!H54,'MX-MIM'!H54,'Consumers Energy'!H54,TPC!H54,WB_EVN!H54,'NV Energy'!H54,VN_NLDC!H54,Energisa!H54,'TH-PEA-IMPL'!H54,CPS_ADMS_BV!H54,'Canadian Solar Spain'!H54,'PIP-SEC'!H54,BHE!H54,'BWP Telecom'!H54,Duquesne!H54,SEPA_NIST!H54,'Future Client 2'!H54,'Future Client 3'!H54,'Future Client 4'!H54,'Future Client 5'!H54)</f>
        <v>0</v>
      </c>
      <c r="I54" s="112">
        <f>SUM('AEP-EMS'!I54,'TH-MEA'!I54, Avangrid!I54,'BWP ECC'!I54,'Con Edison'!I54,'Arizona Corp'!I54,'NIPSCO-Elc'!I54,SDGE!I54,TVA!I54,'MX-MIM'!I54,'Consumers Energy'!I54,TPC!I54,WB_EVN!I54,'NV Energy'!I54,VN_NLDC!I54,Energisa!I54,'TH-PEA-IMPL'!I54,CPS_ADMS_BV!I54,'Canadian Solar Spain'!I54,'PIP-SEC'!I54,BHE!I54,'BWP Telecom'!I54,Duquesne!I54,SEPA_NIST!I54,'Future Client 2'!I54,'Future Client 3'!I54,'Future Client 4'!I54,'Future Client 5'!I54)</f>
        <v>5</v>
      </c>
      <c r="J54" s="112">
        <f>SUM('AEP-EMS'!J54,'TH-MEA'!J54, Avangrid!J54,'BWP ECC'!J54,'Con Edison'!J54,'Arizona Corp'!J54,'NIPSCO-Elc'!J54,SDGE!J54,TVA!J54,'MX-MIM'!J54,'Consumers Energy'!J54,TPC!J54,WB_EVN!J54,'NV Energy'!J54,VN_NLDC!J54,Energisa!J54,'TH-PEA-IMPL'!J54,CPS_ADMS_BV!J54,'Canadian Solar Spain'!J54,'PIP-SEC'!J54,BHE!J54,'BWP Telecom'!J54,Duquesne!J54,SEPA_NIST!J54,'Future Client 2'!J54,'Future Client 3'!J54,'Future Client 4'!J54,'Future Client 5'!J54)</f>
        <v>25</v>
      </c>
      <c r="K54" s="112">
        <f>SUM('AEP-EMS'!K54,'TH-MEA'!K54, Avangrid!K54,'BWP ECC'!K54,'Con Edison'!K54,'Arizona Corp'!K54,'NIPSCO-Elc'!K54,SDGE!K54,TVA!K54,'MX-MIM'!K54,'Consumers Energy'!K54,TPC!K54,WB_EVN!K54,'NV Energy'!K54,VN_NLDC!K54,Energisa!K54,'TH-PEA-IMPL'!K54,CPS_ADMS_BV!K54,'Canadian Solar Spain'!K54,'PIP-SEC'!K54,BHE!K54,'BWP Telecom'!K54,Duquesne!K54,SEPA_NIST!K54,'Future Client 2'!K54,'Future Client 3'!K54,'Future Client 4'!K54,'Future Client 5'!K54)</f>
        <v>34.5</v>
      </c>
      <c r="L54" s="112">
        <f>SUM('AEP-EMS'!L54,'TH-MEA'!L54, Avangrid!L54,'BWP ECC'!L54,'Con Edison'!L54,'Arizona Corp'!L54,'NIPSCO-Elc'!L54,SDGE!L54,TVA!L54,'MX-MIM'!L54,'Consumers Energy'!L54,TPC!L54,WB_EVN!L54,'NV Energy'!L54,VN_NLDC!L54,Energisa!L54,'TH-PEA-IMPL'!L54,CPS_ADMS_BV!L54,'Canadian Solar Spain'!L54,'PIP-SEC'!L54,BHE!L54,'BWP Telecom'!L54,Duquesne!L54,SEPA_NIST!L54,'Future Client 2'!L54,'Future Client 3'!L54,'Future Client 4'!L54,'Future Client 5'!L54)</f>
        <v>7.5</v>
      </c>
      <c r="M54" s="131">
        <f>SUM('AEP-EMS'!M54,'TH-MEA'!M54, Avangrid!M54,'BWP ECC'!M54,'Con Edison'!M54,'Arizona Corp'!M54,'NIPSCO-Elc'!M54,SDGE!M54,TVA!M54,'MX-MIM'!M54,'Consumers Energy'!M54,TPC!M54,WB_EVN!M54,'NV Energy'!M54,VN_NLDC!M54,Energisa!M54,'TH-PEA-IMPL'!M54,CPS_ADMS_BV!M54,'Canadian Solar Spain'!M54,'PIP-SEC'!M54,BHE!M54,'BWP Telecom'!M54,Duquesne!M54,SEPA_NIST!M54,'Future Client 2'!M54,'Future Client 3'!M54,'Future Client 4'!M54,'Future Client 5'!M54)</f>
        <v>23</v>
      </c>
      <c r="N54" s="161">
        <f>SUM('AEP-EMS'!N54,'TH-MEA'!N54, Avangrid!N54,'BWP ECC'!N54,'Con Edison'!N54,'Arizona Corp'!N54,'NIPSCO-Elc'!N54,SDGE!N54,TVA!N54,'MX-MIM'!N54,'Consumers Energy'!N54,TPC!N54,WB_EVN!N54,'NV Energy'!N54,VN_NLDC!N54,Energisa!N54,'TH-PEA-IMPL'!N54,CPS_ADMS_BV!N54,'Canadian Solar Spain'!N54,'PIP-SEC'!N54,BHE!N54,'BWP Telecom'!N54,Duquesne!N54,SEPA_NIST!N54,'Future Client 2'!N54,'Future Client 3'!N54,'Future Client 4'!N54,'Future Client 5'!N54)</f>
        <v>4.5</v>
      </c>
      <c r="O54" s="122">
        <f>SUM('AEP-EMS'!O54,'TH-MEA'!O54, Avangrid!O54,'BWP ECC'!O54,'Con Edison'!O54,'Arizona Corp'!O54,'NIPSCO-Elc'!O54,SDGE!O54,TVA!O54,'MX-MIM'!O54,'Consumers Energy'!O54,TPC!O54,WB_EVN!O54,'NV Energy'!O54,VN_NLDC!O54,Energisa!O54,'TH-PEA-IMPL'!O54,CPS_ADMS_BV!O54,'Canadian Solar Spain'!O54,'PIP-SEC'!O54,BHE!O54,'BWP Telecom'!O54,Duquesne!O54,SEPA_NIST!O54,'Future Client 2'!O54,'Future Client 3'!O54,'Future Client 4'!O54,'Future Client 5'!O54)</f>
        <v>48</v>
      </c>
      <c r="P54" s="118">
        <f>SUM('AEP-EMS'!P54,'TH-MEA'!P54, Avangrid!P54,'BWP ECC'!P54,'Con Edison'!P54,'Arizona Corp'!P54,'NIPSCO-Elc'!P54,SDGE!P54,TVA!P54,'MX-MIM'!P54,'Consumers Energy'!P54,TPC!P54,WB_EVN!P54,'NV Energy'!P54,VN_NLDC!P54,Energisa!P54,'TH-PEA-IMPL'!P54,CPS_ADMS_BV!P54,'Canadian Solar Spain'!P54,'PIP-SEC'!P54,BHE!P54,'BWP Telecom'!P54,Duquesne!P54,SEPA_NIST!P54,'Future Client 2'!P54,'Future Client 3'!P54,'Future Client 4'!P54,'Future Client 5'!P54)</f>
        <v>17</v>
      </c>
      <c r="Q54" s="118">
        <f>SUM('AEP-EMS'!Q54,'TH-MEA'!Q54, Avangrid!Q54,'BWP ECC'!Q54,'Con Edison'!Q54,'Arizona Corp'!Q54,'NIPSCO-Elc'!Q54,SDGE!Q54,TVA!Q54,'MX-MIM'!Q54,'Consumers Energy'!Q54,TPC!Q54,WB_EVN!Q54,'NV Energy'!Q54,VN_NLDC!Q54,Energisa!Q54,'TH-PEA-IMPL'!Q54,CPS_ADMS_BV!Q54,'Canadian Solar Spain'!Q54,'PIP-SEC'!Q54,BHE!Q54,'BWP Telecom'!Q54,Duquesne!Q54,SEPA_NIST!Q54,'Future Client 2'!Q54,'Future Client 3'!Q54,'Future Client 4'!Q54,'Future Client 5'!Q54)</f>
        <v>0</v>
      </c>
      <c r="R54" s="118">
        <f>SUM('AEP-EMS'!R54,'TH-MEA'!R54, Avangrid!R54,'BWP ECC'!R54,'Con Edison'!R54,'Arizona Corp'!R54,'NIPSCO-Elc'!R54,SDGE!R54,TVA!R54,'MX-MIM'!R54,'Consumers Energy'!R54,TPC!R54,WB_EVN!R54,'NV Energy'!R54,VN_NLDC!R54,Energisa!R54,'TH-PEA-IMPL'!R54,CPS_ADMS_BV!R54,'Canadian Solar Spain'!R54,'PIP-SEC'!R54,BHE!R54,'BWP Telecom'!R54,Duquesne!R54,SEPA_NIST!R54,'Future Client 2'!R54,'Future Client 3'!R54,'Future Client 4'!R54,'Future Client 5'!R54)</f>
        <v>40</v>
      </c>
      <c r="S54" s="118">
        <f>SUM('AEP-EMS'!S54,'TH-MEA'!S54, Avangrid!S54,'BWP ECC'!S54,'Con Edison'!S54,'Arizona Corp'!S54,'NIPSCO-Elc'!S54,SDGE!S54,TVA!S54,'MX-MIM'!S54,'Consumers Energy'!S54,TPC!S54,WB_EVN!S54,'NV Energy'!S54,VN_NLDC!S54,Energisa!S54,'TH-PEA-IMPL'!S54,CPS_ADMS_BV!S54,'Canadian Solar Spain'!S54,'PIP-SEC'!S54,BHE!S54,'BWP Telecom'!S54,Duquesne!S54,SEPA_NIST!S54,'Future Client 2'!S54,'Future Client 3'!S54,'Future Client 4'!S54,'Future Client 5'!S54)</f>
        <v>40</v>
      </c>
      <c r="T54" s="118">
        <f>SUM('AEP-EMS'!T54,'TH-MEA'!T54, Avangrid!T54,'BWP ECC'!T54,'Con Edison'!T54,'Arizona Corp'!T54,'NIPSCO-Elc'!T54,SDGE!T54,TVA!T54,'MX-MIM'!T54,'Consumers Energy'!T54,TPC!T54,WB_EVN!T54,'NV Energy'!T54,VN_NLDC!T54,Energisa!T54,'TH-PEA-IMPL'!T54,CPS_ADMS_BV!T54,'Canadian Solar Spain'!T54,'PIP-SEC'!T54,BHE!T54,'BWP Telecom'!T54,Duquesne!T54,SEPA_NIST!T54,'Future Client 2'!T54,'Future Client 3'!T54,'Future Client 4'!T54,'Future Client 5'!T54)</f>
        <v>40</v>
      </c>
      <c r="U54" s="118">
        <f>SUM('AEP-EMS'!U54,'TH-MEA'!U54, Avangrid!U54,'BWP ECC'!U54,'Con Edison'!U54,'Arizona Corp'!U54,'NIPSCO-Elc'!U54,SDGE!U54,TVA!U54,'MX-MIM'!U54,'Consumers Energy'!U54,TPC!U54,WB_EVN!U54,'NV Energy'!U54,VN_NLDC!U54,Energisa!U54,'TH-PEA-IMPL'!U54,CPS_ADMS_BV!U54,'Canadian Solar Spain'!U54,'PIP-SEC'!U54,BHE!U54,'BWP Telecom'!U54,Duquesne!U54,SEPA_NIST!U54,'Future Client 2'!U54,'Future Client 3'!U54,'Future Client 4'!U54,'Future Client 5'!U54)</f>
        <v>40</v>
      </c>
      <c r="V54" s="118">
        <f>SUM('AEP-EMS'!V54,'TH-MEA'!V54, Avangrid!V54,'BWP ECC'!V54,'Con Edison'!V54,'Arizona Corp'!V54,'NIPSCO-Elc'!V54,SDGE!V54,TVA!V54,'MX-MIM'!V54,'Consumers Energy'!V54,TPC!V54,WB_EVN!V54,'NV Energy'!V54,VN_NLDC!V54,Energisa!V54,'TH-PEA-IMPL'!V54,CPS_ADMS_BV!V54,'Canadian Solar Spain'!V54,'PIP-SEC'!V54,BHE!V54,'BWP Telecom'!V54,Duquesne!V54,SEPA_NIST!V54,'Future Client 2'!V54,'Future Client 3'!V54,'Future Client 4'!V54,'Future Client 5'!V54)</f>
        <v>40</v>
      </c>
      <c r="W54" s="118">
        <f>SUM('AEP-EMS'!W54,'TH-MEA'!W54, Avangrid!W54,'BWP ECC'!W54,'Con Edison'!W54,'Arizona Corp'!W54,'NIPSCO-Elc'!W54,SDGE!W54,TVA!W54,'MX-MIM'!W54,'Consumers Energy'!W54,TPC!W54,WB_EVN!W54,'NV Energy'!W54,VN_NLDC!W54,Energisa!W54,'TH-PEA-IMPL'!W54,CPS_ADMS_BV!W54,'Canadian Solar Spain'!W54,'PIP-SEC'!W54,BHE!W54,'BWP Telecom'!W54,Duquesne!W54,SEPA_NIST!W54,'Future Client 2'!W54,'Future Client 3'!W54,'Future Client 4'!W54,'Future Client 5'!W54)</f>
        <v>0</v>
      </c>
      <c r="X54" s="118">
        <f>SUM('AEP-EMS'!X54,'TH-MEA'!X54, Avangrid!X54,'BWP ECC'!X54,'Con Edison'!X54,'Arizona Corp'!X54,'NIPSCO-Elc'!X54,SDGE!X54,TVA!X54,'MX-MIM'!X54,'Consumers Energy'!X54,TPC!X54,WB_EVN!X54,'NV Energy'!X54,VN_NLDC!X54,Energisa!X54,'TH-PEA-IMPL'!X54,CPS_ADMS_BV!X54,'Canadian Solar Spain'!X54,'PIP-SEC'!X54,BHE!X54,'BWP Telecom'!X54,Duquesne!X54,SEPA_NIST!X54,'Future Client 2'!X54,'Future Client 3'!X54,'Future Client 4'!X54,'Future Client 5'!X54)</f>
        <v>0</v>
      </c>
      <c r="Y54" s="118">
        <f>SUM('AEP-EMS'!Y54,'TH-MEA'!Y54, Avangrid!Y54,'BWP ECC'!Y54,'Con Edison'!Y54,'Arizona Corp'!Y54,'NIPSCO-Elc'!Y54,SDGE!Y54,TVA!Y54,'MX-MIM'!Y54,'Consumers Energy'!Y54,TPC!Y54,WB_EVN!Y54,'NV Energy'!Y54,VN_NLDC!Y54,Energisa!Y54,'TH-PEA-IMPL'!Y54,CPS_ADMS_BV!Y54,'Canadian Solar Spain'!Y54,'PIP-SEC'!Y54,BHE!Y54,'BWP Telecom'!Y54,Duquesne!Y54,SEPA_NIST!Y54,'Future Client 2'!Y54,'Future Client 3'!Y54,'Future Client 4'!Y54,'Future Client 5'!Y54)</f>
        <v>0</v>
      </c>
      <c r="Z54" s="123">
        <f>SUM('AEP-EMS'!Z54,'TH-MEA'!Z54, Avangrid!Z54,'BWP ECC'!Z54,'Con Edison'!Z54,'Arizona Corp'!Z54,'NIPSCO-Elc'!Z54,SDGE!Z54,TVA!Z54,'MX-MIM'!Z54,'Consumers Energy'!Z54,TPC!Z54,WB_EVN!Z54,'NV Energy'!Z54,VN_NLDC!Z54,Energisa!Z54,'TH-PEA-IMPL'!Z54,CPS_ADMS_BV!Z54,'Canadian Solar Spain'!Z54,'PIP-SEC'!Z54,BHE!Z54,'BWP Telecom'!Z54,Duquesne!Z54,SEPA_NIST!Z54,'Future Client 2'!Z54,'Future Client 3'!Z54,'Future Client 4'!Z54,'Future Client 5'!Z54)</f>
        <v>0</v>
      </c>
      <c r="AA54" s="56"/>
    </row>
    <row r="55" spans="2:27">
      <c r="B55" s="104" t="s">
        <v>84</v>
      </c>
      <c r="C55" s="119">
        <f>SUM('AEP-EMS'!C55,'TH-MEA'!C55, Avangrid!C55,'BWP ECC'!C55,'Con Edison'!C55,'Arizona Corp'!C55,'NIPSCO-Elc'!C55,SDGE!C55,TVA!C55,'MX-MIM'!C55,'Consumers Energy'!C55,TPC!C55,WB_EVN!C55,'NV Energy'!C55,VN_NLDC!C55,Energisa!C55,'TH-PEA-IMPL'!C55,CPS_ADMS_BV!C55,'Canadian Solar Spain'!C55,'PIP-SEC'!C55,BHE!C55,'BWP Telecom'!C55,Duquesne!C55,SEPA_NIST!C55,'Future Client 2'!C55,'Future Client 3'!C55,'Future Client 4'!C55,'Future Client 5'!C55)</f>
        <v>0</v>
      </c>
      <c r="D55" s="112">
        <f>SUM('AEP-EMS'!D55,'TH-MEA'!D55, Avangrid!D55,'BWP ECC'!D55,'Con Edison'!D55,'Arizona Corp'!D55,'NIPSCO-Elc'!D55,SDGE!D55,TVA!D55,'MX-MIM'!D55,'Consumers Energy'!D55,TPC!D55,WB_EVN!D55,'NV Energy'!D55,VN_NLDC!D55,Energisa!D55,'TH-PEA-IMPL'!D55,CPS_ADMS_BV!D55,'Canadian Solar Spain'!D55,'PIP-SEC'!D55,BHE!D55,'BWP Telecom'!D55,Duquesne!D55,SEPA_NIST!D55,'Future Client 2'!D55,'Future Client 3'!D55,'Future Client 4'!D55,'Future Client 5'!D55)</f>
        <v>0</v>
      </c>
      <c r="E55" s="112">
        <f>SUM('AEP-EMS'!E55,'TH-MEA'!E55, Avangrid!E55,'BWP ECC'!E55,'Con Edison'!E55,'Arizona Corp'!E55,'NIPSCO-Elc'!E55,SDGE!E55,TVA!E55,'MX-MIM'!E55,'Consumers Energy'!E55,TPC!E55,WB_EVN!E55,'NV Energy'!E55,VN_NLDC!E55,Energisa!E55,'TH-PEA-IMPL'!E55,CPS_ADMS_BV!E55,'Canadian Solar Spain'!E55,'PIP-SEC'!E55,BHE!E55,'BWP Telecom'!E55,Duquesne!E55,SEPA_NIST!E55,'Future Client 2'!E55,'Future Client 3'!E55,'Future Client 4'!E55,'Future Client 5'!E55)</f>
        <v>0</v>
      </c>
      <c r="F55" s="112">
        <f>SUM('AEP-EMS'!F55,'TH-MEA'!F55, Avangrid!F55,'BWP ECC'!F55,'Con Edison'!F55,'Arizona Corp'!F55,'NIPSCO-Elc'!F55,SDGE!F55,TVA!F55,'MX-MIM'!F55,'Consumers Energy'!F55,TPC!F55,WB_EVN!F55,'NV Energy'!F55,VN_NLDC!F55,Energisa!F55,'TH-PEA-IMPL'!F55,CPS_ADMS_BV!F55,'Canadian Solar Spain'!F55,'PIP-SEC'!F55,BHE!F55,'BWP Telecom'!F55,Duquesne!F55,SEPA_NIST!F55,'Future Client 2'!F55,'Future Client 3'!F55,'Future Client 4'!F55,'Future Client 5'!F55)</f>
        <v>0</v>
      </c>
      <c r="G55" s="112">
        <f>SUM('AEP-EMS'!G55,'TH-MEA'!G55, Avangrid!G55,'BWP ECC'!G55,'Con Edison'!G55,'Arizona Corp'!G55,'NIPSCO-Elc'!G55,SDGE!G55,TVA!G55,'MX-MIM'!G55,'Consumers Energy'!G55,TPC!G55,WB_EVN!G55,'NV Energy'!G55,VN_NLDC!G55,Energisa!G55,'TH-PEA-IMPL'!G55,CPS_ADMS_BV!G55,'Canadian Solar Spain'!G55,'PIP-SEC'!G55,BHE!G55,'BWP Telecom'!G55,Duquesne!G55,SEPA_NIST!G55,'Future Client 2'!G55,'Future Client 3'!G55,'Future Client 4'!G55,'Future Client 5'!G55)</f>
        <v>0</v>
      </c>
      <c r="H55" s="112">
        <f>SUM('AEP-EMS'!H55,'TH-MEA'!H55, Avangrid!H55,'BWP ECC'!H55,'Con Edison'!H55,'Arizona Corp'!H55,'NIPSCO-Elc'!H55,SDGE!H55,TVA!H55,'MX-MIM'!H55,'Consumers Energy'!H55,TPC!H55,WB_EVN!H55,'NV Energy'!H55,VN_NLDC!H55,Energisa!H55,'TH-PEA-IMPL'!H55,CPS_ADMS_BV!H55,'Canadian Solar Spain'!H55,'PIP-SEC'!H55,BHE!H55,'BWP Telecom'!H55,Duquesne!H55,SEPA_NIST!H55,'Future Client 2'!H55,'Future Client 3'!H55,'Future Client 4'!H55,'Future Client 5'!H55)</f>
        <v>0</v>
      </c>
      <c r="I55" s="112">
        <f>SUM('AEP-EMS'!I55,'TH-MEA'!I55, Avangrid!I55,'BWP ECC'!I55,'Con Edison'!I55,'Arizona Corp'!I55,'NIPSCO-Elc'!I55,SDGE!I55,TVA!I55,'MX-MIM'!I55,'Consumers Energy'!I55,TPC!I55,WB_EVN!I55,'NV Energy'!I55,VN_NLDC!I55,Energisa!I55,'TH-PEA-IMPL'!I55,CPS_ADMS_BV!I55,'Canadian Solar Spain'!I55,'PIP-SEC'!I55,BHE!I55,'BWP Telecom'!I55,Duquesne!I55,SEPA_NIST!I55,'Future Client 2'!I55,'Future Client 3'!I55,'Future Client 4'!I55,'Future Client 5'!I55)</f>
        <v>0</v>
      </c>
      <c r="J55" s="112">
        <f>SUM('AEP-EMS'!J55,'TH-MEA'!J55, Avangrid!J55,'BWP ECC'!J55,'Con Edison'!J55,'Arizona Corp'!J55,'NIPSCO-Elc'!J55,SDGE!J55,TVA!J55,'MX-MIM'!J55,'Consumers Energy'!J55,TPC!J55,WB_EVN!J55,'NV Energy'!J55,VN_NLDC!J55,Energisa!J55,'TH-PEA-IMPL'!J55,CPS_ADMS_BV!J55,'Canadian Solar Spain'!J55,'PIP-SEC'!J55,BHE!J55,'BWP Telecom'!J55,Duquesne!J55,SEPA_NIST!J55,'Future Client 2'!J55,'Future Client 3'!J55,'Future Client 4'!J55,'Future Client 5'!J55)</f>
        <v>0</v>
      </c>
      <c r="K55" s="112">
        <f>SUM('AEP-EMS'!K55,'TH-MEA'!K55, Avangrid!K55,'BWP ECC'!K55,'Con Edison'!K55,'Arizona Corp'!K55,'NIPSCO-Elc'!K55,SDGE!K55,TVA!K55,'MX-MIM'!K55,'Consumers Energy'!K55,TPC!K55,WB_EVN!K55,'NV Energy'!K55,VN_NLDC!K55,Energisa!K55,'TH-PEA-IMPL'!K55,CPS_ADMS_BV!K55,'Canadian Solar Spain'!K55,'PIP-SEC'!K55,BHE!K55,'BWP Telecom'!K55,Duquesne!K55,SEPA_NIST!K55,'Future Client 2'!K55,'Future Client 3'!K55,'Future Client 4'!K55,'Future Client 5'!K55)</f>
        <v>0</v>
      </c>
      <c r="L55" s="112">
        <f>SUM('AEP-EMS'!L55,'TH-MEA'!L55, Avangrid!L55,'BWP ECC'!L55,'Con Edison'!L55,'Arizona Corp'!L55,'NIPSCO-Elc'!L55,SDGE!L55,TVA!L55,'MX-MIM'!L55,'Consumers Energy'!L55,TPC!L55,WB_EVN!L55,'NV Energy'!L55,VN_NLDC!L55,Energisa!L55,'TH-PEA-IMPL'!L55,CPS_ADMS_BV!L55,'Canadian Solar Spain'!L55,'PIP-SEC'!L55,BHE!L55,'BWP Telecom'!L55,Duquesne!L55,SEPA_NIST!L55,'Future Client 2'!L55,'Future Client 3'!L55,'Future Client 4'!L55,'Future Client 5'!L55)</f>
        <v>23.5</v>
      </c>
      <c r="M55" s="131">
        <f>SUM('AEP-EMS'!M55,'TH-MEA'!M55, Avangrid!M55,'BWP ECC'!M55,'Con Edison'!M55,'Arizona Corp'!M55,'NIPSCO-Elc'!M55,SDGE!M55,TVA!M55,'MX-MIM'!M55,'Consumers Energy'!M55,TPC!M55,WB_EVN!M55,'NV Energy'!M55,VN_NLDC!M55,Energisa!M55,'TH-PEA-IMPL'!M55,CPS_ADMS_BV!M55,'Canadian Solar Spain'!M55,'PIP-SEC'!M55,BHE!M55,'BWP Telecom'!M55,Duquesne!M55,SEPA_NIST!M55,'Future Client 2'!M55,'Future Client 3'!M55,'Future Client 4'!M55,'Future Client 5'!M55)</f>
        <v>30</v>
      </c>
      <c r="N55" s="161">
        <f>SUM('AEP-EMS'!N55,'TH-MEA'!N55, Avangrid!N55,'BWP ECC'!N55,'Con Edison'!N55,'Arizona Corp'!N55,'NIPSCO-Elc'!N55,SDGE!N55,TVA!N55,'MX-MIM'!N55,'Consumers Energy'!N55,TPC!N55,WB_EVN!N55,'NV Energy'!N55,VN_NLDC!N55,Energisa!N55,'TH-PEA-IMPL'!N55,CPS_ADMS_BV!N55,'Canadian Solar Spain'!N55,'PIP-SEC'!N55,BHE!N55,'BWP Telecom'!N55,Duquesne!N55,SEPA_NIST!N55,'Future Client 2'!N55,'Future Client 3'!N55,'Future Client 4'!N55,'Future Client 5'!N55)</f>
        <v>19</v>
      </c>
      <c r="O55" s="122">
        <f>SUM('AEP-EMS'!O55,'TH-MEA'!O55, Avangrid!O55,'BWP ECC'!O55,'Con Edison'!O55,'Arizona Corp'!O55,'NIPSCO-Elc'!O55,SDGE!O55,TVA!O55,'MX-MIM'!O55,'Consumers Energy'!O55,TPC!O55,WB_EVN!O55,'NV Energy'!O55,VN_NLDC!O55,Energisa!O55,'TH-PEA-IMPL'!O55,CPS_ADMS_BV!O55,'Canadian Solar Spain'!O55,'PIP-SEC'!O55,BHE!O55,'BWP Telecom'!O55,Duquesne!O55,SEPA_NIST!O55,'Future Client 2'!O55,'Future Client 3'!O55,'Future Client 4'!O55,'Future Client 5'!O55)</f>
        <v>0</v>
      </c>
      <c r="P55" s="118">
        <f>SUM('AEP-EMS'!P55,'TH-MEA'!P55, Avangrid!P55,'BWP ECC'!P55,'Con Edison'!P55,'Arizona Corp'!P55,'NIPSCO-Elc'!P55,SDGE!P55,TVA!P55,'MX-MIM'!P55,'Consumers Energy'!P55,TPC!P55,WB_EVN!P55,'NV Energy'!P55,VN_NLDC!P55,Energisa!P55,'TH-PEA-IMPL'!P55,CPS_ADMS_BV!P55,'Canadian Solar Spain'!P55,'PIP-SEC'!P55,BHE!P55,'BWP Telecom'!P55,Duquesne!P55,SEPA_NIST!P55,'Future Client 2'!P55,'Future Client 3'!P55,'Future Client 4'!P55,'Future Client 5'!P55)</f>
        <v>10</v>
      </c>
      <c r="Q55" s="118">
        <f>SUM('AEP-EMS'!Q55,'TH-MEA'!Q55, Avangrid!Q55,'BWP ECC'!Q55,'Con Edison'!Q55,'Arizona Corp'!Q55,'NIPSCO-Elc'!Q55,SDGE!Q55,TVA!Q55,'MX-MIM'!Q55,'Consumers Energy'!Q55,TPC!Q55,WB_EVN!Q55,'NV Energy'!Q55,VN_NLDC!Q55,Energisa!Q55,'TH-PEA-IMPL'!Q55,CPS_ADMS_BV!Q55,'Canadian Solar Spain'!Q55,'PIP-SEC'!Q55,BHE!Q55,'BWP Telecom'!Q55,Duquesne!Q55,SEPA_NIST!Q55,'Future Client 2'!Q55,'Future Client 3'!Q55,'Future Client 4'!Q55,'Future Client 5'!Q55)</f>
        <v>0</v>
      </c>
      <c r="R55" s="118">
        <f>SUM('AEP-EMS'!R55,'TH-MEA'!R55, Avangrid!R55,'BWP ECC'!R55,'Con Edison'!R55,'Arizona Corp'!R55,'NIPSCO-Elc'!R55,SDGE!R55,TVA!R55,'MX-MIM'!R55,'Consumers Energy'!R55,TPC!R55,WB_EVN!R55,'NV Energy'!R55,VN_NLDC!R55,Energisa!R55,'TH-PEA-IMPL'!R55,CPS_ADMS_BV!R55,'Canadian Solar Spain'!R55,'PIP-SEC'!R55,BHE!R55,'BWP Telecom'!R55,Duquesne!R55,SEPA_NIST!R55,'Future Client 2'!R55,'Future Client 3'!R55,'Future Client 4'!R55,'Future Client 5'!R55)</f>
        <v>0</v>
      </c>
      <c r="S55" s="118">
        <f>SUM('AEP-EMS'!S55,'TH-MEA'!S55, Avangrid!S55,'BWP ECC'!S55,'Con Edison'!S55,'Arizona Corp'!S55,'NIPSCO-Elc'!S55,SDGE!S55,TVA!S55,'MX-MIM'!S55,'Consumers Energy'!S55,TPC!S55,WB_EVN!S55,'NV Energy'!S55,VN_NLDC!S55,Energisa!S55,'TH-PEA-IMPL'!S55,CPS_ADMS_BV!S55,'Canadian Solar Spain'!S55,'PIP-SEC'!S55,BHE!S55,'BWP Telecom'!S55,Duquesne!S55,SEPA_NIST!S55,'Future Client 2'!S55,'Future Client 3'!S55,'Future Client 4'!S55,'Future Client 5'!S55)</f>
        <v>0</v>
      </c>
      <c r="T55" s="118">
        <f>SUM('AEP-EMS'!T55,'TH-MEA'!T55, Avangrid!T55,'BWP ECC'!T55,'Con Edison'!T55,'Arizona Corp'!T55,'NIPSCO-Elc'!T55,SDGE!T55,TVA!T55,'MX-MIM'!T55,'Consumers Energy'!T55,TPC!T55,WB_EVN!T55,'NV Energy'!T55,VN_NLDC!T55,Energisa!T55,'TH-PEA-IMPL'!T55,CPS_ADMS_BV!T55,'Canadian Solar Spain'!T55,'PIP-SEC'!T55,BHE!T55,'BWP Telecom'!T55,Duquesne!T55,SEPA_NIST!T55,'Future Client 2'!T55,'Future Client 3'!T55,'Future Client 4'!T55,'Future Client 5'!T55)</f>
        <v>0</v>
      </c>
      <c r="U55" s="118">
        <f>SUM('AEP-EMS'!U55,'TH-MEA'!U55, Avangrid!U55,'BWP ECC'!U55,'Con Edison'!U55,'Arizona Corp'!U55,'NIPSCO-Elc'!U55,SDGE!U55,TVA!U55,'MX-MIM'!U55,'Consumers Energy'!U55,TPC!U55,WB_EVN!U55,'NV Energy'!U55,VN_NLDC!U55,Energisa!U55,'TH-PEA-IMPL'!U55,CPS_ADMS_BV!U55,'Canadian Solar Spain'!U55,'PIP-SEC'!U55,BHE!U55,'BWP Telecom'!U55,Duquesne!U55,SEPA_NIST!U55,'Future Client 2'!U55,'Future Client 3'!U55,'Future Client 4'!U55,'Future Client 5'!U55)</f>
        <v>0</v>
      </c>
      <c r="V55" s="118">
        <f>SUM('AEP-EMS'!V55,'TH-MEA'!V55, Avangrid!V55,'BWP ECC'!V55,'Con Edison'!V55,'Arizona Corp'!V55,'NIPSCO-Elc'!V55,SDGE!V55,TVA!V55,'MX-MIM'!V55,'Consumers Energy'!V55,TPC!V55,WB_EVN!V55,'NV Energy'!V55,VN_NLDC!V55,Energisa!V55,'TH-PEA-IMPL'!V55,CPS_ADMS_BV!V55,'Canadian Solar Spain'!V55,'PIP-SEC'!V55,BHE!V55,'BWP Telecom'!V55,Duquesne!V55,SEPA_NIST!V55,'Future Client 2'!V55,'Future Client 3'!V55,'Future Client 4'!V55,'Future Client 5'!V55)</f>
        <v>0</v>
      </c>
      <c r="W55" s="118">
        <f>SUM('AEP-EMS'!W55,'TH-MEA'!W55, Avangrid!W55,'BWP ECC'!W55,'Con Edison'!W55,'Arizona Corp'!W55,'NIPSCO-Elc'!W55,SDGE!W55,TVA!W55,'MX-MIM'!W55,'Consumers Energy'!W55,TPC!W55,WB_EVN!W55,'NV Energy'!W55,VN_NLDC!W55,Energisa!W55,'TH-PEA-IMPL'!W55,CPS_ADMS_BV!W55,'Canadian Solar Spain'!W55,'PIP-SEC'!W55,BHE!W55,'BWP Telecom'!W55,Duquesne!W55,SEPA_NIST!W55,'Future Client 2'!W55,'Future Client 3'!W55,'Future Client 4'!W55,'Future Client 5'!W55)</f>
        <v>0</v>
      </c>
      <c r="X55" s="118">
        <f>SUM('AEP-EMS'!X55,'TH-MEA'!X55, Avangrid!X55,'BWP ECC'!X55,'Con Edison'!X55,'Arizona Corp'!X55,'NIPSCO-Elc'!X55,SDGE!X55,TVA!X55,'MX-MIM'!X55,'Consumers Energy'!X55,TPC!X55,WB_EVN!X55,'NV Energy'!X55,VN_NLDC!X55,Energisa!X55,'TH-PEA-IMPL'!X55,CPS_ADMS_BV!X55,'Canadian Solar Spain'!X55,'PIP-SEC'!X55,BHE!X55,'BWP Telecom'!X55,Duquesne!X55,SEPA_NIST!X55,'Future Client 2'!X55,'Future Client 3'!X55,'Future Client 4'!X55,'Future Client 5'!X55)</f>
        <v>0</v>
      </c>
      <c r="Y55" s="118">
        <f>SUM('AEP-EMS'!Y55,'TH-MEA'!Y55, Avangrid!Y55,'BWP ECC'!Y55,'Con Edison'!Y55,'Arizona Corp'!Y55,'NIPSCO-Elc'!Y55,SDGE!Y55,TVA!Y55,'MX-MIM'!Y55,'Consumers Energy'!Y55,TPC!Y55,WB_EVN!Y55,'NV Energy'!Y55,VN_NLDC!Y55,Energisa!Y55,'TH-PEA-IMPL'!Y55,CPS_ADMS_BV!Y55,'Canadian Solar Spain'!Y55,'PIP-SEC'!Y55,BHE!Y55,'BWP Telecom'!Y55,Duquesne!Y55,SEPA_NIST!Y55,'Future Client 2'!Y55,'Future Client 3'!Y55,'Future Client 4'!Y55,'Future Client 5'!Y55)</f>
        <v>0</v>
      </c>
      <c r="Z55" s="123">
        <f>SUM('AEP-EMS'!Z55,'TH-MEA'!Z55, Avangrid!Z55,'BWP ECC'!Z55,'Con Edison'!Z55,'Arizona Corp'!Z55,'NIPSCO-Elc'!Z55,SDGE!Z55,TVA!Z55,'MX-MIM'!Z55,'Consumers Energy'!Z55,TPC!Z55,WB_EVN!Z55,'NV Energy'!Z55,VN_NLDC!Z55,Energisa!Z55,'TH-PEA-IMPL'!Z55,CPS_ADMS_BV!Z55,'Canadian Solar Spain'!Z55,'PIP-SEC'!Z55,BHE!Z55,'BWP Telecom'!Z55,Duquesne!Z55,SEPA_NIST!Z55,'Future Client 2'!Z55,'Future Client 3'!Z55,'Future Client 4'!Z55,'Future Client 5'!Z55)</f>
        <v>0</v>
      </c>
      <c r="AA55" s="56"/>
    </row>
    <row r="56" spans="2:27">
      <c r="B56" s="104" t="s">
        <v>85</v>
      </c>
      <c r="C56" s="119">
        <f>SUM('AEP-EMS'!C56,'TH-MEA'!C56, Avangrid!C56,'BWP ECC'!C56,'Con Edison'!C56,'Arizona Corp'!C56,'NIPSCO-Elc'!C56,SDGE!C56,TVA!C56,'MX-MIM'!C56,'Consumers Energy'!C56,TPC!C56,WB_EVN!C56,'NV Energy'!C56,VN_NLDC!C56,Energisa!C56,'TH-PEA-IMPL'!C56,CPS_ADMS_BV!C56,'Canadian Solar Spain'!C56,'PIP-SEC'!C56,BHE!C56,'BWP Telecom'!C56,Duquesne!C56,SEPA_NIST!C56,'Future Client 2'!C56,'Future Client 3'!C56,'Future Client 4'!C56,'Future Client 5'!C56)</f>
        <v>0</v>
      </c>
      <c r="D56" s="112">
        <f>SUM('AEP-EMS'!D56,'TH-MEA'!D56, Avangrid!D56,'BWP ECC'!D56,'Con Edison'!D56,'Arizona Corp'!D56,'NIPSCO-Elc'!D56,SDGE!D56,TVA!D56,'MX-MIM'!D56,'Consumers Energy'!D56,TPC!D56,WB_EVN!D56,'NV Energy'!D56,VN_NLDC!D56,Energisa!D56,'TH-PEA-IMPL'!D56,CPS_ADMS_BV!D56,'Canadian Solar Spain'!D56,'PIP-SEC'!D56,BHE!D56,'BWP Telecom'!D56,Duquesne!D56,SEPA_NIST!D56,'Future Client 2'!D56,'Future Client 3'!D56,'Future Client 4'!D56,'Future Client 5'!D56)</f>
        <v>0</v>
      </c>
      <c r="E56" s="112">
        <f>SUM('AEP-EMS'!E56,'TH-MEA'!E56, Avangrid!E56,'BWP ECC'!E56,'Con Edison'!E56,'Arizona Corp'!E56,'NIPSCO-Elc'!E56,SDGE!E56,TVA!E56,'MX-MIM'!E56,'Consumers Energy'!E56,TPC!E56,WB_EVN!E56,'NV Energy'!E56,VN_NLDC!E56,Energisa!E56,'TH-PEA-IMPL'!E56,CPS_ADMS_BV!E56,'Canadian Solar Spain'!E56,'PIP-SEC'!E56,BHE!E56,'BWP Telecom'!E56,Duquesne!E56,SEPA_NIST!E56,'Future Client 2'!E56,'Future Client 3'!E56,'Future Client 4'!E56,'Future Client 5'!E56)</f>
        <v>0</v>
      </c>
      <c r="F56" s="112">
        <f>SUM('AEP-EMS'!F56,'TH-MEA'!F56, Avangrid!F56,'BWP ECC'!F56,'Con Edison'!F56,'Arizona Corp'!F56,'NIPSCO-Elc'!F56,SDGE!F56,TVA!F56,'MX-MIM'!F56,'Consumers Energy'!F56,TPC!F56,WB_EVN!F56,'NV Energy'!F56,VN_NLDC!F56,Energisa!F56,'TH-PEA-IMPL'!F56,CPS_ADMS_BV!F56,'Canadian Solar Spain'!F56,'PIP-SEC'!F56,BHE!F56,'BWP Telecom'!F56,Duquesne!F56,SEPA_NIST!F56,'Future Client 2'!F56,'Future Client 3'!F56,'Future Client 4'!F56,'Future Client 5'!F56)</f>
        <v>0</v>
      </c>
      <c r="G56" s="112">
        <f>SUM('AEP-EMS'!G56,'TH-MEA'!G56, Avangrid!G56,'BWP ECC'!G56,'Con Edison'!G56,'Arizona Corp'!G56,'NIPSCO-Elc'!G56,SDGE!G56,TVA!G56,'MX-MIM'!G56,'Consumers Energy'!G56,TPC!G56,WB_EVN!G56,'NV Energy'!G56,VN_NLDC!G56,Energisa!G56,'TH-PEA-IMPL'!G56,CPS_ADMS_BV!G56,'Canadian Solar Spain'!G56,'PIP-SEC'!G56,BHE!G56,'BWP Telecom'!G56,Duquesne!G56,SEPA_NIST!G56,'Future Client 2'!G56,'Future Client 3'!G56,'Future Client 4'!G56,'Future Client 5'!G56)</f>
        <v>0</v>
      </c>
      <c r="H56" s="112">
        <f>SUM('AEP-EMS'!H56,'TH-MEA'!H56, Avangrid!H56,'BWP ECC'!H56,'Con Edison'!H56,'Arizona Corp'!H56,'NIPSCO-Elc'!H56,SDGE!H56,TVA!H56,'MX-MIM'!H56,'Consumers Energy'!H56,TPC!H56,WB_EVN!H56,'NV Energy'!H56,VN_NLDC!H56,Energisa!H56,'TH-PEA-IMPL'!H56,CPS_ADMS_BV!H56,'Canadian Solar Spain'!H56,'PIP-SEC'!H56,BHE!H56,'BWP Telecom'!H56,Duquesne!H56,SEPA_NIST!H56,'Future Client 2'!H56,'Future Client 3'!H56,'Future Client 4'!H56,'Future Client 5'!H56)</f>
        <v>0</v>
      </c>
      <c r="I56" s="112">
        <f>SUM('AEP-EMS'!I56,'TH-MEA'!I56, Avangrid!I56,'BWP ECC'!I56,'Con Edison'!I56,'Arizona Corp'!I56,'NIPSCO-Elc'!I56,SDGE!I56,TVA!I56,'MX-MIM'!I56,'Consumers Energy'!I56,TPC!I56,WB_EVN!I56,'NV Energy'!I56,VN_NLDC!I56,Energisa!I56,'TH-PEA-IMPL'!I56,CPS_ADMS_BV!I56,'Canadian Solar Spain'!I56,'PIP-SEC'!I56,BHE!I56,'BWP Telecom'!I56,Duquesne!I56,SEPA_NIST!I56,'Future Client 2'!I56,'Future Client 3'!I56,'Future Client 4'!I56,'Future Client 5'!I56)</f>
        <v>0</v>
      </c>
      <c r="J56" s="112">
        <f>SUM('AEP-EMS'!J56,'TH-MEA'!J56, Avangrid!J56,'BWP ECC'!J56,'Con Edison'!J56,'Arizona Corp'!J56,'NIPSCO-Elc'!J56,SDGE!J56,TVA!J56,'MX-MIM'!J56,'Consumers Energy'!J56,TPC!J56,WB_EVN!J56,'NV Energy'!J56,VN_NLDC!J56,Energisa!J56,'TH-PEA-IMPL'!J56,CPS_ADMS_BV!J56,'Canadian Solar Spain'!J56,'PIP-SEC'!J56,BHE!J56,'BWP Telecom'!J56,Duquesne!J56,SEPA_NIST!J56,'Future Client 2'!J56,'Future Client 3'!J56,'Future Client 4'!J56,'Future Client 5'!J56)</f>
        <v>0</v>
      </c>
      <c r="K56" s="112">
        <f>SUM('AEP-EMS'!K56,'TH-MEA'!K56, Avangrid!K56,'BWP ECC'!K56,'Con Edison'!K56,'Arizona Corp'!K56,'NIPSCO-Elc'!K56,SDGE!K56,TVA!K56,'MX-MIM'!K56,'Consumers Energy'!K56,TPC!K56,WB_EVN!K56,'NV Energy'!K56,VN_NLDC!K56,Energisa!K56,'TH-PEA-IMPL'!K56,CPS_ADMS_BV!K56,'Canadian Solar Spain'!K56,'PIP-SEC'!K56,BHE!K56,'BWP Telecom'!K56,Duquesne!K56,SEPA_NIST!K56,'Future Client 2'!K56,'Future Client 3'!K56,'Future Client 4'!K56,'Future Client 5'!K56)</f>
        <v>0</v>
      </c>
      <c r="L56" s="112">
        <f>SUM('AEP-EMS'!L56,'TH-MEA'!L56, Avangrid!L56,'BWP ECC'!L56,'Con Edison'!L56,'Arizona Corp'!L56,'NIPSCO-Elc'!L56,SDGE!L56,TVA!L56,'MX-MIM'!L56,'Consumers Energy'!L56,TPC!L56,WB_EVN!L56,'NV Energy'!L56,VN_NLDC!L56,Energisa!L56,'TH-PEA-IMPL'!L56,CPS_ADMS_BV!L56,'Canadian Solar Spain'!L56,'PIP-SEC'!L56,BHE!L56,'BWP Telecom'!L56,Duquesne!L56,SEPA_NIST!L56,'Future Client 2'!L56,'Future Client 3'!L56,'Future Client 4'!L56,'Future Client 5'!L56)</f>
        <v>96</v>
      </c>
      <c r="M56" s="131">
        <f>SUM('AEP-EMS'!M56,'TH-MEA'!M56, Avangrid!M56,'BWP ECC'!M56,'Con Edison'!M56,'Arizona Corp'!M56,'NIPSCO-Elc'!M56,SDGE!M56,TVA!M56,'MX-MIM'!M56,'Consumers Energy'!M56,TPC!M56,WB_EVN!M56,'NV Energy'!M56,VN_NLDC!M56,Energisa!M56,'TH-PEA-IMPL'!M56,CPS_ADMS_BV!M56,'Canadian Solar Spain'!M56,'PIP-SEC'!M56,BHE!M56,'BWP Telecom'!M56,Duquesne!M56,SEPA_NIST!M56,'Future Client 2'!M56,'Future Client 3'!M56,'Future Client 4'!M56,'Future Client 5'!M56)</f>
        <v>48</v>
      </c>
      <c r="N56" s="161">
        <f>SUM('AEP-EMS'!N56,'TH-MEA'!N56, Avangrid!N56,'BWP ECC'!N56,'Con Edison'!N56,'Arizona Corp'!N56,'NIPSCO-Elc'!N56,SDGE!N56,TVA!N56,'MX-MIM'!N56,'Consumers Energy'!N56,TPC!N56,WB_EVN!N56,'NV Energy'!N56,VN_NLDC!N56,Energisa!N56,'TH-PEA-IMPL'!N56,CPS_ADMS_BV!N56,'Canadian Solar Spain'!N56,'PIP-SEC'!N56,BHE!N56,'BWP Telecom'!N56,Duquesne!N56,SEPA_NIST!N56,'Future Client 2'!N56,'Future Client 3'!N56,'Future Client 4'!N56,'Future Client 5'!N56)</f>
        <v>28</v>
      </c>
      <c r="O56" s="122">
        <f>SUM('AEP-EMS'!O56,'TH-MEA'!O56, Avangrid!O56,'BWP ECC'!O56,'Con Edison'!O56,'Arizona Corp'!O56,'NIPSCO-Elc'!O56,SDGE!O56,TVA!O56,'MX-MIM'!O56,'Consumers Energy'!O56,TPC!O56,WB_EVN!O56,'NV Energy'!O56,VN_NLDC!O56,Energisa!O56,'TH-PEA-IMPL'!O56,CPS_ADMS_BV!O56,'Canadian Solar Spain'!O56,'PIP-SEC'!O56,BHE!O56,'BWP Telecom'!O56,Duquesne!O56,SEPA_NIST!O56,'Future Client 2'!O56,'Future Client 3'!O56,'Future Client 4'!O56,'Future Client 5'!O56)</f>
        <v>80</v>
      </c>
      <c r="P56" s="118">
        <f>SUM('AEP-EMS'!P56,'TH-MEA'!P56, Avangrid!P56,'BWP ECC'!P56,'Con Edison'!P56,'Arizona Corp'!P56,'NIPSCO-Elc'!P56,SDGE!P56,TVA!P56,'MX-MIM'!P56,'Consumers Energy'!P56,TPC!P56,WB_EVN!P56,'NV Energy'!P56,VN_NLDC!P56,Energisa!P56,'TH-PEA-IMPL'!P56,CPS_ADMS_BV!P56,'Canadian Solar Spain'!P56,'PIP-SEC'!P56,BHE!P56,'BWP Telecom'!P56,Duquesne!P56,SEPA_NIST!P56,'Future Client 2'!P56,'Future Client 3'!P56,'Future Client 4'!P56,'Future Client 5'!P56)</f>
        <v>64</v>
      </c>
      <c r="Q56" s="118">
        <f>SUM('AEP-EMS'!Q56,'TH-MEA'!Q56, Avangrid!Q56,'BWP ECC'!Q56,'Con Edison'!Q56,'Arizona Corp'!Q56,'NIPSCO-Elc'!Q56,SDGE!Q56,TVA!Q56,'MX-MIM'!Q56,'Consumers Energy'!Q56,TPC!Q56,WB_EVN!Q56,'NV Energy'!Q56,VN_NLDC!Q56,Energisa!Q56,'TH-PEA-IMPL'!Q56,CPS_ADMS_BV!Q56,'Canadian Solar Spain'!Q56,'PIP-SEC'!Q56,BHE!Q56,'BWP Telecom'!Q56,Duquesne!Q56,SEPA_NIST!Q56,'Future Client 2'!Q56,'Future Client 3'!Q56,'Future Client 4'!Q56,'Future Client 5'!Q56)</f>
        <v>80</v>
      </c>
      <c r="R56" s="118">
        <f>SUM('AEP-EMS'!R56,'TH-MEA'!R56, Avangrid!R56,'BWP ECC'!R56,'Con Edison'!R56,'Arizona Corp'!R56,'NIPSCO-Elc'!R56,SDGE!R56,TVA!R56,'MX-MIM'!R56,'Consumers Energy'!R56,TPC!R56,WB_EVN!R56,'NV Energy'!R56,VN_NLDC!R56,Energisa!R56,'TH-PEA-IMPL'!R56,CPS_ADMS_BV!R56,'Canadian Solar Spain'!R56,'PIP-SEC'!R56,BHE!R56,'BWP Telecom'!R56,Duquesne!R56,SEPA_NIST!R56,'Future Client 2'!R56,'Future Client 3'!R56,'Future Client 4'!R56,'Future Client 5'!R56)</f>
        <v>72</v>
      </c>
      <c r="S56" s="118">
        <f>SUM('AEP-EMS'!S56,'TH-MEA'!S56, Avangrid!S56,'BWP ECC'!S56,'Con Edison'!S56,'Arizona Corp'!S56,'NIPSCO-Elc'!S56,SDGE!S56,TVA!S56,'MX-MIM'!S56,'Consumers Energy'!S56,TPC!S56,WB_EVN!S56,'NV Energy'!S56,VN_NLDC!S56,Energisa!S56,'TH-PEA-IMPL'!S56,CPS_ADMS_BV!S56,'Canadian Solar Spain'!S56,'PIP-SEC'!S56,BHE!S56,'BWP Telecom'!S56,Duquesne!S56,SEPA_NIST!S56,'Future Client 2'!S56,'Future Client 3'!S56,'Future Client 4'!S56,'Future Client 5'!S56)</f>
        <v>24</v>
      </c>
      <c r="T56" s="118">
        <f>SUM('AEP-EMS'!T56,'TH-MEA'!T56, Avangrid!T56,'BWP ECC'!T56,'Con Edison'!T56,'Arizona Corp'!T56,'NIPSCO-Elc'!T56,SDGE!T56,TVA!T56,'MX-MIM'!T56,'Consumers Energy'!T56,TPC!T56,WB_EVN!T56,'NV Energy'!T56,VN_NLDC!T56,Energisa!T56,'TH-PEA-IMPL'!T56,CPS_ADMS_BV!T56,'Canadian Solar Spain'!T56,'PIP-SEC'!T56,BHE!T56,'BWP Telecom'!T56,Duquesne!T56,SEPA_NIST!T56,'Future Client 2'!T56,'Future Client 3'!T56,'Future Client 4'!T56,'Future Client 5'!T56)</f>
        <v>24</v>
      </c>
      <c r="U56" s="118">
        <f>SUM('AEP-EMS'!U56,'TH-MEA'!U56, Avangrid!U56,'BWP ECC'!U56,'Con Edison'!U56,'Arizona Corp'!U56,'NIPSCO-Elc'!U56,SDGE!U56,TVA!U56,'MX-MIM'!U56,'Consumers Energy'!U56,TPC!U56,WB_EVN!U56,'NV Energy'!U56,VN_NLDC!U56,Energisa!U56,'TH-PEA-IMPL'!U56,CPS_ADMS_BV!U56,'Canadian Solar Spain'!U56,'PIP-SEC'!U56,BHE!U56,'BWP Telecom'!U56,Duquesne!U56,SEPA_NIST!U56,'Future Client 2'!U56,'Future Client 3'!U56,'Future Client 4'!U56,'Future Client 5'!U56)</f>
        <v>0</v>
      </c>
      <c r="V56" s="118">
        <f>SUM('AEP-EMS'!V56,'TH-MEA'!V56, Avangrid!V56,'BWP ECC'!V56,'Con Edison'!V56,'Arizona Corp'!V56,'NIPSCO-Elc'!V56,SDGE!V56,TVA!V56,'MX-MIM'!V56,'Consumers Energy'!V56,TPC!V56,WB_EVN!V56,'NV Energy'!V56,VN_NLDC!V56,Energisa!V56,'TH-PEA-IMPL'!V56,CPS_ADMS_BV!V56,'Canadian Solar Spain'!V56,'PIP-SEC'!V56,BHE!V56,'BWP Telecom'!V56,Duquesne!V56,SEPA_NIST!V56,'Future Client 2'!V56,'Future Client 3'!V56,'Future Client 4'!V56,'Future Client 5'!V56)</f>
        <v>24</v>
      </c>
      <c r="W56" s="118">
        <f>SUM('AEP-EMS'!W56,'TH-MEA'!W56, Avangrid!W56,'BWP ECC'!W56,'Con Edison'!W56,'Arizona Corp'!W56,'NIPSCO-Elc'!W56,SDGE!W56,TVA!W56,'MX-MIM'!W56,'Consumers Energy'!W56,TPC!W56,WB_EVN!W56,'NV Energy'!W56,VN_NLDC!W56,Energisa!W56,'TH-PEA-IMPL'!W56,CPS_ADMS_BV!W56,'Canadian Solar Spain'!W56,'PIP-SEC'!W56,BHE!W56,'BWP Telecom'!W56,Duquesne!W56,SEPA_NIST!W56,'Future Client 2'!W56,'Future Client 3'!W56,'Future Client 4'!W56,'Future Client 5'!W56)</f>
        <v>24</v>
      </c>
      <c r="X56" s="118">
        <f>SUM('AEP-EMS'!X56,'TH-MEA'!X56, Avangrid!X56,'BWP ECC'!X56,'Con Edison'!X56,'Arizona Corp'!X56,'NIPSCO-Elc'!X56,SDGE!X56,TVA!X56,'MX-MIM'!X56,'Consumers Energy'!X56,TPC!X56,WB_EVN!X56,'NV Energy'!X56,VN_NLDC!X56,Energisa!X56,'TH-PEA-IMPL'!X56,CPS_ADMS_BV!X56,'Canadian Solar Spain'!X56,'PIP-SEC'!X56,BHE!X56,'BWP Telecom'!X56,Duquesne!X56,SEPA_NIST!X56,'Future Client 2'!X56,'Future Client 3'!X56,'Future Client 4'!X56,'Future Client 5'!X56)</f>
        <v>0</v>
      </c>
      <c r="Y56" s="118">
        <f>SUM('AEP-EMS'!Y56,'TH-MEA'!Y56, Avangrid!Y56,'BWP ECC'!Y56,'Con Edison'!Y56,'Arizona Corp'!Y56,'NIPSCO-Elc'!Y56,SDGE!Y56,TVA!Y56,'MX-MIM'!Y56,'Consumers Energy'!Y56,TPC!Y56,WB_EVN!Y56,'NV Energy'!Y56,VN_NLDC!Y56,Energisa!Y56,'TH-PEA-IMPL'!Y56,CPS_ADMS_BV!Y56,'Canadian Solar Spain'!Y56,'PIP-SEC'!Y56,BHE!Y56,'BWP Telecom'!Y56,Duquesne!Y56,SEPA_NIST!Y56,'Future Client 2'!Y56,'Future Client 3'!Y56,'Future Client 4'!Y56,'Future Client 5'!Y56)</f>
        <v>0</v>
      </c>
      <c r="Z56" s="123">
        <f>SUM('AEP-EMS'!Z56,'TH-MEA'!Z56, Avangrid!Z56,'BWP ECC'!Z56,'Con Edison'!Z56,'Arizona Corp'!Z56,'NIPSCO-Elc'!Z56,SDGE!Z56,TVA!Z56,'MX-MIM'!Z56,'Consumers Energy'!Z56,TPC!Z56,WB_EVN!Z56,'NV Energy'!Z56,VN_NLDC!Z56,Energisa!Z56,'TH-PEA-IMPL'!Z56,CPS_ADMS_BV!Z56,'Canadian Solar Spain'!Z56,'PIP-SEC'!Z56,BHE!Z56,'BWP Telecom'!Z56,Duquesne!Z56,SEPA_NIST!Z56,'Future Client 2'!Z56,'Future Client 3'!Z56,'Future Client 4'!Z56,'Future Client 5'!Z56)</f>
        <v>0</v>
      </c>
      <c r="AA56" s="56"/>
    </row>
    <row r="57" spans="2:27" ht="15.75" thickBot="1">
      <c r="B57" s="105"/>
      <c r="C57" s="119">
        <f>SUM('AEP-EMS'!C57,'TH-MEA'!C57, Avangrid!C57,'BWP ECC'!C57,'Con Edison'!C57,'Arizona Corp'!C57,'NIPSCO-Elc'!C57,SDGE!C57,TVA!C57,'MX-MIM'!C57,'Consumers Energy'!C57,TPC!C57,WB_EVN!C57,'NV Energy'!C57,VN_NLDC!C57,Energisa!C57,'TH-PEA-IMPL'!C57,CPS_ADMS_BV!C57,'Canadian Solar Spain'!C57,'PIP-SEC'!C57,BHE!C57,'BWP Telecom'!C57,Duquesne!C57,SEPA_NIST!C57,'Future Client 2'!C57,'Future Client 3'!C57,'Future Client 4'!C57,'Future Client 5'!C57)</f>
        <v>0</v>
      </c>
      <c r="D57" s="112">
        <f>SUM('AEP-EMS'!D57,'TH-MEA'!D57, Avangrid!D57,'BWP ECC'!D57,'Con Edison'!D57,'Arizona Corp'!D57,'NIPSCO-Elc'!D57,SDGE!D57,TVA!D57,'MX-MIM'!D57,'Consumers Energy'!D57,TPC!D57,WB_EVN!D57,'NV Energy'!D57,VN_NLDC!D57,Energisa!D57,'TH-PEA-IMPL'!D57,CPS_ADMS_BV!D57,'Canadian Solar Spain'!D57,'PIP-SEC'!D57,BHE!D57,'BWP Telecom'!D57,Duquesne!D57,SEPA_NIST!D57,'Future Client 2'!D57,'Future Client 3'!D57,'Future Client 4'!D57,'Future Client 5'!D57)</f>
        <v>0</v>
      </c>
      <c r="E57" s="112">
        <f>SUM('AEP-EMS'!E57,'TH-MEA'!E57, Avangrid!E57,'BWP ECC'!E57,'Con Edison'!E57,'Arizona Corp'!E57,'NIPSCO-Elc'!E57,SDGE!E57,TVA!E57,'MX-MIM'!E57,'Consumers Energy'!E57,TPC!E57,WB_EVN!E57,'NV Energy'!E57,VN_NLDC!E57,Energisa!E57,'TH-PEA-IMPL'!E57,CPS_ADMS_BV!E57,'Canadian Solar Spain'!E57,'PIP-SEC'!E57,BHE!E57,'BWP Telecom'!E57,Duquesne!E57,SEPA_NIST!E57,'Future Client 2'!E57,'Future Client 3'!E57,'Future Client 4'!E57,'Future Client 5'!E57)</f>
        <v>0</v>
      </c>
      <c r="F57" s="112">
        <f>SUM('AEP-EMS'!F57,'TH-MEA'!F57, Avangrid!F57,'BWP ECC'!F57,'Con Edison'!F57,'Arizona Corp'!F57,'NIPSCO-Elc'!F57,SDGE!F57,TVA!F57,'MX-MIM'!F57,'Consumers Energy'!F57,TPC!F57,WB_EVN!F57,'NV Energy'!F57,VN_NLDC!F57,Energisa!F57,'TH-PEA-IMPL'!F57,CPS_ADMS_BV!F57,'Canadian Solar Spain'!F57,'PIP-SEC'!F57,BHE!F57,'BWP Telecom'!F57,Duquesne!F57,SEPA_NIST!F57,'Future Client 2'!F57,'Future Client 3'!F57,'Future Client 4'!F57,'Future Client 5'!F57)</f>
        <v>0</v>
      </c>
      <c r="G57" s="112">
        <f>SUM('AEP-EMS'!G57,'TH-MEA'!G57, Avangrid!G57,'BWP ECC'!G57,'Con Edison'!G57,'Arizona Corp'!G57,'NIPSCO-Elc'!G57,SDGE!G57,TVA!G57,'MX-MIM'!G57,'Consumers Energy'!G57,TPC!G57,WB_EVN!G57,'NV Energy'!G57,VN_NLDC!G57,Energisa!G57,'TH-PEA-IMPL'!G57,CPS_ADMS_BV!G57,'Canadian Solar Spain'!G57,'PIP-SEC'!G57,BHE!G57,'BWP Telecom'!G57,Duquesne!G57,SEPA_NIST!G57,'Future Client 2'!G57,'Future Client 3'!G57,'Future Client 4'!G57,'Future Client 5'!G57)</f>
        <v>0</v>
      </c>
      <c r="H57" s="112">
        <f>SUM('AEP-EMS'!H57,'TH-MEA'!H57, Avangrid!H57,'BWP ECC'!H57,'Con Edison'!H57,'Arizona Corp'!H57,'NIPSCO-Elc'!H57,SDGE!H57,TVA!H57,'MX-MIM'!H57,'Consumers Energy'!H57,TPC!H57,WB_EVN!H57,'NV Energy'!H57,VN_NLDC!H57,Energisa!H57,'TH-PEA-IMPL'!H57,CPS_ADMS_BV!H57,'Canadian Solar Spain'!H57,'PIP-SEC'!H57,BHE!H57,'BWP Telecom'!H57,Duquesne!H57,SEPA_NIST!H57,'Future Client 2'!H57,'Future Client 3'!H57,'Future Client 4'!H57,'Future Client 5'!H57)</f>
        <v>0</v>
      </c>
      <c r="I57" s="112">
        <f>SUM('AEP-EMS'!I57,'TH-MEA'!I57, Avangrid!I57,'BWP ECC'!I57,'Con Edison'!I57,'Arizona Corp'!I57,'NIPSCO-Elc'!I57,SDGE!I57,TVA!I57,'MX-MIM'!I57,'Consumers Energy'!I57,TPC!I57,WB_EVN!I57,'NV Energy'!I57,VN_NLDC!I57,Energisa!I57,'TH-PEA-IMPL'!I57,CPS_ADMS_BV!I57,'Canadian Solar Spain'!I57,'PIP-SEC'!I57,BHE!I57,'BWP Telecom'!I57,Duquesne!I57,SEPA_NIST!I57,'Future Client 2'!I57,'Future Client 3'!I57,'Future Client 4'!I57,'Future Client 5'!I57)</f>
        <v>0</v>
      </c>
      <c r="J57" s="112">
        <f>SUM('AEP-EMS'!J57,'TH-MEA'!J57, Avangrid!J57,'BWP ECC'!J57,'Con Edison'!J57,'Arizona Corp'!J57,'NIPSCO-Elc'!J57,SDGE!J57,TVA!J57,'MX-MIM'!J57,'Consumers Energy'!J57,TPC!J57,WB_EVN!J57,'NV Energy'!J57,VN_NLDC!J57,Energisa!J57,'TH-PEA-IMPL'!J57,CPS_ADMS_BV!J57,'Canadian Solar Spain'!J57,'PIP-SEC'!J57,BHE!J57,'BWP Telecom'!J57,Duquesne!J57,SEPA_NIST!J57,'Future Client 2'!J57,'Future Client 3'!J57,'Future Client 4'!J57,'Future Client 5'!J57)</f>
        <v>0</v>
      </c>
      <c r="K57" s="112">
        <f>SUM('AEP-EMS'!K57,'TH-MEA'!K57, Avangrid!K57,'BWP ECC'!K57,'Con Edison'!K57,'Arizona Corp'!K57,'NIPSCO-Elc'!K57,SDGE!K57,TVA!K57,'MX-MIM'!K57,'Consumers Energy'!K57,TPC!K57,WB_EVN!K57,'NV Energy'!K57,VN_NLDC!K57,Energisa!K57,'TH-PEA-IMPL'!K57,CPS_ADMS_BV!K57,'Canadian Solar Spain'!K57,'PIP-SEC'!K57,BHE!K57,'BWP Telecom'!K57,Duquesne!K57,SEPA_NIST!K57,'Future Client 2'!K57,'Future Client 3'!K57,'Future Client 4'!K57,'Future Client 5'!K57)</f>
        <v>0</v>
      </c>
      <c r="L57" s="112">
        <f>SUM('AEP-EMS'!L57,'TH-MEA'!L57, Avangrid!L57,'BWP ECC'!L57,'Con Edison'!L57,'Arizona Corp'!L57,'NIPSCO-Elc'!L57,SDGE!L57,TVA!L57,'MX-MIM'!L57,'Consumers Energy'!L57,TPC!L57,WB_EVN!L57,'NV Energy'!L57,VN_NLDC!L57,Energisa!L57,'TH-PEA-IMPL'!L57,CPS_ADMS_BV!L57,'Canadian Solar Spain'!L57,'PIP-SEC'!L57,BHE!L57,'BWP Telecom'!L57,Duquesne!L57,SEPA_NIST!L57,'Future Client 2'!L57,'Future Client 3'!L57,'Future Client 4'!L57,'Future Client 5'!L57)</f>
        <v>0</v>
      </c>
      <c r="M57" s="131">
        <f>SUM('AEP-EMS'!M57,'TH-MEA'!M57, Avangrid!M57,'BWP ECC'!M57,'Con Edison'!M57,'Arizona Corp'!M57,'NIPSCO-Elc'!M57,SDGE!M57,TVA!M57,'MX-MIM'!M57,'Consumers Energy'!M57,TPC!M57,WB_EVN!M57,'NV Energy'!M57,VN_NLDC!M57,Energisa!M57,'TH-PEA-IMPL'!M57,CPS_ADMS_BV!M57,'Canadian Solar Spain'!M57,'PIP-SEC'!M57,BHE!M57,'BWP Telecom'!M57,Duquesne!M57,SEPA_NIST!M57,'Future Client 2'!M57,'Future Client 3'!M57,'Future Client 4'!M57,'Future Client 5'!M57)</f>
        <v>0</v>
      </c>
      <c r="N57" s="161">
        <f>SUM('AEP-EMS'!N57,'TH-MEA'!N57, Avangrid!N57,'BWP ECC'!N57,'Con Edison'!N57,'Arizona Corp'!N57,'NIPSCO-Elc'!N57,SDGE!N57,TVA!N57,'MX-MIM'!N57,'Consumers Energy'!N57,TPC!N57,WB_EVN!N57,'NV Energy'!N57,VN_NLDC!N57,Energisa!N57,'TH-PEA-IMPL'!N57,CPS_ADMS_BV!N57,'Canadian Solar Spain'!N57,'PIP-SEC'!N57,BHE!N57,'BWP Telecom'!N57,Duquesne!N57,SEPA_NIST!N57,'Future Client 2'!N57,'Future Client 3'!N57,'Future Client 4'!N57,'Future Client 5'!N57)</f>
        <v>0</v>
      </c>
      <c r="O57" s="122">
        <f>SUM('AEP-EMS'!O57,'TH-MEA'!O57, Avangrid!O57,'BWP ECC'!O57,'Con Edison'!O57,'Arizona Corp'!O57,'NIPSCO-Elc'!O57,SDGE!O57,TVA!O57,'MX-MIM'!O57,'Consumers Energy'!O57,TPC!O57,WB_EVN!O57,'NV Energy'!O57,VN_NLDC!O57,Energisa!O57,'TH-PEA-IMPL'!O57,CPS_ADMS_BV!O57,'Canadian Solar Spain'!O57,'PIP-SEC'!O57,BHE!O57,'BWP Telecom'!O57,Duquesne!O57,SEPA_NIST!O57,'Future Client 2'!O57,'Future Client 3'!O57,'Future Client 4'!O57,'Future Client 5'!O57)</f>
        <v>0</v>
      </c>
      <c r="P57" s="118">
        <f>SUM('AEP-EMS'!P57,'TH-MEA'!P57, Avangrid!P57,'BWP ECC'!P57,'Con Edison'!P57,'Arizona Corp'!P57,'NIPSCO-Elc'!P57,SDGE!P57,TVA!P57,'MX-MIM'!P57,'Consumers Energy'!P57,TPC!P57,WB_EVN!P57,'NV Energy'!P57,VN_NLDC!P57,Energisa!P57,'TH-PEA-IMPL'!P57,CPS_ADMS_BV!P57,'Canadian Solar Spain'!P57,'PIP-SEC'!P57,BHE!P57,'BWP Telecom'!P57,Duquesne!P57,SEPA_NIST!P57,'Future Client 2'!P57,'Future Client 3'!P57,'Future Client 4'!P57,'Future Client 5'!P57)</f>
        <v>0</v>
      </c>
      <c r="Q57" s="118">
        <f>SUM('AEP-EMS'!Q57,'TH-MEA'!Q57, Avangrid!Q57,'BWP ECC'!Q57,'Con Edison'!Q57,'Arizona Corp'!Q57,'NIPSCO-Elc'!Q57,SDGE!Q57,TVA!Q57,'MX-MIM'!Q57,'Consumers Energy'!Q57,TPC!Q57,WB_EVN!Q57,'NV Energy'!Q57,VN_NLDC!Q57,Energisa!Q57,'TH-PEA-IMPL'!Q57,CPS_ADMS_BV!Q57,'Canadian Solar Spain'!Q57,'PIP-SEC'!Q57,BHE!Q57,'BWP Telecom'!Q57,Duquesne!Q57,SEPA_NIST!Q57,'Future Client 2'!Q57,'Future Client 3'!Q57,'Future Client 4'!Q57,'Future Client 5'!Q57)</f>
        <v>0</v>
      </c>
      <c r="R57" s="118">
        <f>SUM('AEP-EMS'!R57,'TH-MEA'!R57, Avangrid!R57,'BWP ECC'!R57,'Con Edison'!R57,'Arizona Corp'!R57,'NIPSCO-Elc'!R57,SDGE!R57,TVA!R57,'MX-MIM'!R57,'Consumers Energy'!R57,TPC!R57,WB_EVN!R57,'NV Energy'!R57,VN_NLDC!R57,Energisa!R57,'TH-PEA-IMPL'!R57,CPS_ADMS_BV!R57,'Canadian Solar Spain'!R57,'PIP-SEC'!R57,BHE!R57,'BWP Telecom'!R57,Duquesne!R57,SEPA_NIST!R57,'Future Client 2'!R57,'Future Client 3'!R57,'Future Client 4'!R57,'Future Client 5'!R57)</f>
        <v>0</v>
      </c>
      <c r="S57" s="118">
        <f>SUM('AEP-EMS'!S57,'TH-MEA'!S57, Avangrid!S57,'BWP ECC'!S57,'Con Edison'!S57,'Arizona Corp'!S57,'NIPSCO-Elc'!S57,SDGE!S57,TVA!S57,'MX-MIM'!S57,'Consumers Energy'!S57,TPC!S57,WB_EVN!S57,'NV Energy'!S57,VN_NLDC!S57,Energisa!S57,'TH-PEA-IMPL'!S57,CPS_ADMS_BV!S57,'Canadian Solar Spain'!S57,'PIP-SEC'!S57,BHE!S57,'BWP Telecom'!S57,Duquesne!S57,SEPA_NIST!S57,'Future Client 2'!S57,'Future Client 3'!S57,'Future Client 4'!S57,'Future Client 5'!S57)</f>
        <v>0</v>
      </c>
      <c r="T57" s="118">
        <f>SUM('AEP-EMS'!T57,'TH-MEA'!T57, Avangrid!T57,'BWP ECC'!T57,'Con Edison'!T57,'Arizona Corp'!T57,'NIPSCO-Elc'!T57,SDGE!T57,TVA!T57,'MX-MIM'!T57,'Consumers Energy'!T57,TPC!T57,WB_EVN!T57,'NV Energy'!T57,VN_NLDC!T57,Energisa!T57,'TH-PEA-IMPL'!T57,CPS_ADMS_BV!T57,'Canadian Solar Spain'!T57,'PIP-SEC'!T57,BHE!T57,'BWP Telecom'!T57,Duquesne!T57,SEPA_NIST!T57,'Future Client 2'!T57,'Future Client 3'!T57,'Future Client 4'!T57,'Future Client 5'!T57)</f>
        <v>0</v>
      </c>
      <c r="U57" s="118">
        <f>SUM('AEP-EMS'!U57,'TH-MEA'!U57, Avangrid!U57,'BWP ECC'!U57,'Con Edison'!U57,'Arizona Corp'!U57,'NIPSCO-Elc'!U57,SDGE!U57,TVA!U57,'MX-MIM'!U57,'Consumers Energy'!U57,TPC!U57,WB_EVN!U57,'NV Energy'!U57,VN_NLDC!U57,Energisa!U57,'TH-PEA-IMPL'!U57,CPS_ADMS_BV!U57,'Canadian Solar Spain'!U57,'PIP-SEC'!U57,BHE!U57,'BWP Telecom'!U57,Duquesne!U57,SEPA_NIST!U57,'Future Client 2'!U57,'Future Client 3'!U57,'Future Client 4'!U57,'Future Client 5'!U57)</f>
        <v>0</v>
      </c>
      <c r="V57" s="118">
        <f>SUM('AEP-EMS'!V57,'TH-MEA'!V57, Avangrid!V57,'BWP ECC'!V57,'Con Edison'!V57,'Arizona Corp'!V57,'NIPSCO-Elc'!V57,SDGE!V57,TVA!V57,'MX-MIM'!V57,'Consumers Energy'!V57,TPC!V57,WB_EVN!V57,'NV Energy'!V57,VN_NLDC!V57,Energisa!V57,'TH-PEA-IMPL'!V57,CPS_ADMS_BV!V57,'Canadian Solar Spain'!V57,'PIP-SEC'!V57,BHE!V57,'BWP Telecom'!V57,Duquesne!V57,SEPA_NIST!V57,'Future Client 2'!V57,'Future Client 3'!V57,'Future Client 4'!V57,'Future Client 5'!V57)</f>
        <v>0</v>
      </c>
      <c r="W57" s="118">
        <f>SUM('AEP-EMS'!W57,'TH-MEA'!W57, Avangrid!W57,'BWP ECC'!W57,'Con Edison'!W57,'Arizona Corp'!W57,'NIPSCO-Elc'!W57,SDGE!W57,TVA!W57,'MX-MIM'!W57,'Consumers Energy'!W57,TPC!W57,WB_EVN!W57,'NV Energy'!W57,VN_NLDC!W57,Energisa!W57,'TH-PEA-IMPL'!W57,CPS_ADMS_BV!W57,'Canadian Solar Spain'!W57,'PIP-SEC'!W57,BHE!W57,'BWP Telecom'!W57,Duquesne!W57,SEPA_NIST!W57,'Future Client 2'!W57,'Future Client 3'!W57,'Future Client 4'!W57,'Future Client 5'!W57)</f>
        <v>0</v>
      </c>
      <c r="X57" s="118">
        <f>SUM('AEP-EMS'!X57,'TH-MEA'!X57, Avangrid!X57,'BWP ECC'!X57,'Con Edison'!X57,'Arizona Corp'!X57,'NIPSCO-Elc'!X57,SDGE!X57,TVA!X57,'MX-MIM'!X57,'Consumers Energy'!X57,TPC!X57,WB_EVN!X57,'NV Energy'!X57,VN_NLDC!X57,Energisa!X57,'TH-PEA-IMPL'!X57,CPS_ADMS_BV!X57,'Canadian Solar Spain'!X57,'PIP-SEC'!X57,BHE!X57,'BWP Telecom'!X57,Duquesne!X57,SEPA_NIST!X57,'Future Client 2'!X57,'Future Client 3'!X57,'Future Client 4'!X57,'Future Client 5'!X57)</f>
        <v>0</v>
      </c>
      <c r="Y57" s="118">
        <f>SUM('AEP-EMS'!Y57,'TH-MEA'!Y57, Avangrid!Y57,'BWP ECC'!Y57,'Con Edison'!Y57,'Arizona Corp'!Y57,'NIPSCO-Elc'!Y57,SDGE!Y57,TVA!Y57,'MX-MIM'!Y57,'Consumers Energy'!Y57,TPC!Y57,WB_EVN!Y57,'NV Energy'!Y57,VN_NLDC!Y57,Energisa!Y57,'TH-PEA-IMPL'!Y57,CPS_ADMS_BV!Y57,'Canadian Solar Spain'!Y57,'PIP-SEC'!Y57,BHE!Y57,'BWP Telecom'!Y57,Duquesne!Y57,SEPA_NIST!Y57,'Future Client 2'!Y57,'Future Client 3'!Y57,'Future Client 4'!Y57,'Future Client 5'!Y57)</f>
        <v>0</v>
      </c>
      <c r="Z57" s="123">
        <f>SUM('AEP-EMS'!Z57,'TH-MEA'!Z57, Avangrid!Z57,'BWP ECC'!Z57,'Con Edison'!Z57,'Arizona Corp'!Z57,'NIPSCO-Elc'!Z57,SDGE!Z57,TVA!Z57,'MX-MIM'!Z57,'Consumers Energy'!Z57,TPC!Z57,WB_EVN!Z57,'NV Energy'!Z57,VN_NLDC!Z57,Energisa!Z57,'TH-PEA-IMPL'!Z57,CPS_ADMS_BV!Z57,'Canadian Solar Spain'!Z57,'PIP-SEC'!Z57,BHE!Z57,'BWP Telecom'!Z57,Duquesne!Z57,SEPA_NIST!Z57,'Future Client 2'!Z57,'Future Client 3'!Z57,'Future Client 4'!Z57,'Future Client 5'!Z57)</f>
        <v>0</v>
      </c>
      <c r="AA57" s="56"/>
    </row>
    <row r="58" spans="2:27" ht="15.75" thickBot="1">
      <c r="B58" s="83" t="s">
        <v>59</v>
      </c>
      <c r="C58" s="138">
        <f>SUM(C38:C57)</f>
        <v>157.5</v>
      </c>
      <c r="D58" s="136">
        <f t="shared" ref="D58:T58" si="4">SUM(D38:D57)</f>
        <v>300</v>
      </c>
      <c r="E58" s="136">
        <f t="shared" si="4"/>
        <v>207.5</v>
      </c>
      <c r="F58" s="136">
        <f t="shared" si="4"/>
        <v>180.75</v>
      </c>
      <c r="G58" s="136">
        <f t="shared" si="4"/>
        <v>98.5</v>
      </c>
      <c r="H58" s="136">
        <f t="shared" si="4"/>
        <v>130</v>
      </c>
      <c r="I58" s="136">
        <f t="shared" si="4"/>
        <v>160</v>
      </c>
      <c r="J58" s="136">
        <f t="shared" si="4"/>
        <v>189</v>
      </c>
      <c r="K58" s="136">
        <f t="shared" si="4"/>
        <v>212.5</v>
      </c>
      <c r="L58" s="136">
        <f t="shared" si="4"/>
        <v>345.5</v>
      </c>
      <c r="M58" s="136">
        <f t="shared" si="4"/>
        <v>288</v>
      </c>
      <c r="N58" s="162">
        <f t="shared" si="4"/>
        <v>270.5</v>
      </c>
      <c r="O58" s="138">
        <f t="shared" si="4"/>
        <v>274</v>
      </c>
      <c r="P58" s="136">
        <f t="shared" si="4"/>
        <v>235</v>
      </c>
      <c r="Q58" s="136">
        <f t="shared" si="4"/>
        <v>224</v>
      </c>
      <c r="R58" s="136">
        <f t="shared" si="4"/>
        <v>288</v>
      </c>
      <c r="S58" s="136">
        <f t="shared" si="4"/>
        <v>144</v>
      </c>
      <c r="T58" s="136">
        <f t="shared" si="4"/>
        <v>116</v>
      </c>
      <c r="U58" s="136">
        <f t="shared" ref="U58" si="5">SUM(U38:U57)</f>
        <v>56</v>
      </c>
      <c r="V58" s="136">
        <f t="shared" ref="V58" si="6">SUM(V38:V57)</f>
        <v>80</v>
      </c>
      <c r="W58" s="136">
        <f t="shared" ref="W58" si="7">SUM(W38:W57)</f>
        <v>40</v>
      </c>
      <c r="X58" s="136">
        <f t="shared" ref="X58" si="8">SUM(X38:X57)</f>
        <v>16</v>
      </c>
      <c r="Y58" s="136">
        <f t="shared" ref="Y58" si="9">SUM(Y38:Y57)</f>
        <v>16</v>
      </c>
      <c r="Z58" s="137">
        <f t="shared" ref="Z58" si="10">SUM(Z38:Z57)</f>
        <v>16</v>
      </c>
    </row>
    <row r="60" spans="2:27">
      <c r="C60" s="49">
        <f>C58+C28</f>
        <v>559</v>
      </c>
      <c r="D60" s="49">
        <f t="shared" ref="D60:Z60" si="11">D58+D28</f>
        <v>955</v>
      </c>
      <c r="E60" s="49">
        <f t="shared" si="11"/>
        <v>1048</v>
      </c>
      <c r="F60" s="49">
        <f t="shared" si="11"/>
        <v>762.75</v>
      </c>
      <c r="G60" s="49">
        <f t="shared" si="11"/>
        <v>558</v>
      </c>
      <c r="H60" s="49">
        <f t="shared" si="11"/>
        <v>618</v>
      </c>
      <c r="I60" s="49">
        <f t="shared" si="11"/>
        <v>713</v>
      </c>
      <c r="J60" s="49">
        <f t="shared" si="11"/>
        <v>976.5</v>
      </c>
      <c r="K60" s="49">
        <f t="shared" si="11"/>
        <v>932.5</v>
      </c>
      <c r="L60" s="49">
        <f t="shared" si="11"/>
        <v>1080</v>
      </c>
      <c r="M60" s="49">
        <f t="shared" si="11"/>
        <v>1068</v>
      </c>
      <c r="N60" s="49">
        <f>N58+N28</f>
        <v>1264</v>
      </c>
      <c r="O60" s="49">
        <f>O58+O28</f>
        <v>1079</v>
      </c>
      <c r="P60" s="49">
        <f t="shared" si="11"/>
        <v>1099</v>
      </c>
      <c r="Q60" s="49">
        <f t="shared" si="11"/>
        <v>1158</v>
      </c>
      <c r="R60" s="49">
        <f t="shared" si="11"/>
        <v>1079</v>
      </c>
      <c r="S60" s="49">
        <f t="shared" si="11"/>
        <v>670</v>
      </c>
      <c r="T60" s="49">
        <f t="shared" si="11"/>
        <v>656</v>
      </c>
      <c r="U60" s="49">
        <f t="shared" si="11"/>
        <v>380</v>
      </c>
      <c r="V60" s="49">
        <f t="shared" si="11"/>
        <v>202</v>
      </c>
      <c r="W60" s="49">
        <f t="shared" si="11"/>
        <v>122</v>
      </c>
      <c r="X60" s="49">
        <f t="shared" si="11"/>
        <v>68</v>
      </c>
      <c r="Y60" s="49">
        <f t="shared" si="11"/>
        <v>68</v>
      </c>
      <c r="Z60" s="49">
        <f t="shared" si="11"/>
        <v>68</v>
      </c>
      <c r="AA60" s="49">
        <f>SUM(C60:Z60)</f>
        <v>17183.75</v>
      </c>
    </row>
    <row r="61" spans="2:27">
      <c r="M61" s="49"/>
    </row>
    <row r="62" spans="2:27">
      <c r="K62" s="49"/>
      <c r="N62" s="49"/>
    </row>
    <row r="64" spans="2:27">
      <c r="M64" s="49"/>
    </row>
  </sheetData>
  <sheetProtection selectLockedCells="1" selectUnlockedCells="1"/>
  <mergeCells count="5">
    <mergeCell ref="C4:N4"/>
    <mergeCell ref="C35:N35"/>
    <mergeCell ref="B2:N2"/>
    <mergeCell ref="O4:Z4"/>
    <mergeCell ref="O35:Z35"/>
  </mergeCells>
  <conditionalFormatting sqref="E33">
    <cfRule type="cellIs" dxfId="15" priority="148" operator="lessThan">
      <formula>$N$28/2</formula>
    </cfRule>
    <cfRule type="cellIs" dxfId="14" priority="149" operator="greaterThan">
      <formula>$N$29</formula>
    </cfRule>
  </conditionalFormatting>
  <conditionalFormatting sqref="Q33">
    <cfRule type="cellIs" dxfId="13" priority="83" operator="lessThan">
      <formula>$N$28/2</formula>
    </cfRule>
    <cfRule type="cellIs" dxfId="12" priority="84" operator="greaterThan">
      <formula>$N$29</formula>
    </cfRule>
  </conditionalFormatting>
  <conditionalFormatting sqref="C17:K18 C8:L16">
    <cfRule type="cellIs" dxfId="11" priority="159" operator="greaterThan">
      <formula>C$29</formula>
    </cfRule>
  </conditionalFormatting>
  <conditionalFormatting sqref="C17:K18 C8:L16">
    <cfRule type="cellIs" dxfId="10" priority="163" operator="lessThan">
      <formula>C$29/2</formula>
    </cfRule>
  </conditionalFormatting>
  <conditionalFormatting sqref="L17:L18">
    <cfRule type="cellIs" dxfId="9" priority="17" operator="greaterThan">
      <formula>L$29</formula>
    </cfRule>
  </conditionalFormatting>
  <conditionalFormatting sqref="L17:L18">
    <cfRule type="cellIs" dxfId="8" priority="18" operator="lessThan">
      <formula>L$29/2</formula>
    </cfRule>
  </conditionalFormatting>
  <conditionalFormatting sqref="M8:M16">
    <cfRule type="cellIs" dxfId="7" priority="15" operator="greaterThan">
      <formula>M$29</formula>
    </cfRule>
  </conditionalFormatting>
  <conditionalFormatting sqref="M8:M16">
    <cfRule type="cellIs" dxfId="6" priority="16" operator="lessThan">
      <formula>M$29/2</formula>
    </cfRule>
  </conditionalFormatting>
  <conditionalFormatting sqref="M17:M18">
    <cfRule type="cellIs" dxfId="5" priority="13" operator="greaterThan">
      <formula>M$29</formula>
    </cfRule>
  </conditionalFormatting>
  <conditionalFormatting sqref="M17:M18">
    <cfRule type="cellIs" dxfId="4" priority="14" operator="lessThan">
      <formula>M$29/2</formula>
    </cfRule>
  </conditionalFormatting>
  <conditionalFormatting sqref="N8:N16">
    <cfRule type="cellIs" dxfId="3" priority="11" operator="greaterThan">
      <formula>N$29</formula>
    </cfRule>
  </conditionalFormatting>
  <conditionalFormatting sqref="N8:N16">
    <cfRule type="cellIs" dxfId="2" priority="12" operator="lessThan">
      <formula>N$29/2</formula>
    </cfRule>
  </conditionalFormatting>
  <conditionalFormatting sqref="N17:N18">
    <cfRule type="cellIs" dxfId="1" priority="9" operator="greaterThan">
      <formula>N$29</formula>
    </cfRule>
  </conditionalFormatting>
  <conditionalFormatting sqref="N17:N18">
    <cfRule type="cellIs" dxfId="0" priority="10" operator="lessThan">
      <formula>N$29/2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E2E4-0E1A-4005-9EE6-9A8733253B64}">
  <dimension ref="A1"/>
  <sheetViews>
    <sheetView topLeftCell="A10" workbookViewId="0">
      <selection activeCell="N43" sqref="N43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0F48-4902-405E-8DCB-54387351973F}">
  <dimension ref="A1"/>
  <sheetViews>
    <sheetView topLeftCell="A22" zoomScale="95" zoomScaleNormal="95" workbookViewId="0">
      <selection activeCell="G4" sqref="G4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FD04-6FCB-481D-B346-DF9FF697A800}">
  <dimension ref="A2:O45"/>
  <sheetViews>
    <sheetView topLeftCell="B1" workbookViewId="0">
      <selection activeCell="E23" sqref="E23"/>
    </sheetView>
  </sheetViews>
  <sheetFormatPr defaultRowHeight="15"/>
  <cols>
    <col min="5" max="5" width="29.85546875" bestFit="1" customWidth="1"/>
    <col min="6" max="6" width="14" customWidth="1"/>
    <col min="7" max="7" width="18.5703125" customWidth="1"/>
    <col min="8" max="8" width="17.85546875" bestFit="1" customWidth="1"/>
  </cols>
  <sheetData>
    <row r="2" spans="1:11" ht="23.25">
      <c r="A2" s="219">
        <v>2021</v>
      </c>
      <c r="B2" s="219"/>
      <c r="C2" s="219"/>
      <c r="D2" s="219"/>
    </row>
    <row r="4" spans="1:11">
      <c r="H4" s="34"/>
      <c r="I4" s="34"/>
      <c r="J4" s="34"/>
      <c r="K4" s="34"/>
    </row>
    <row r="5" spans="1:11">
      <c r="E5" t="s">
        <v>86</v>
      </c>
      <c r="G5">
        <v>2080</v>
      </c>
      <c r="I5" s="14" t="s">
        <v>87</v>
      </c>
    </row>
    <row r="6" spans="1:11" ht="30">
      <c r="E6" t="s">
        <v>88</v>
      </c>
      <c r="G6" s="15"/>
      <c r="I6" s="33" t="s">
        <v>89</v>
      </c>
    </row>
    <row r="7" spans="1:11">
      <c r="E7" t="s">
        <v>90</v>
      </c>
      <c r="G7" s="15" t="s">
        <v>91</v>
      </c>
      <c r="H7" t="s">
        <v>92</v>
      </c>
      <c r="I7" s="28" t="s">
        <v>93</v>
      </c>
    </row>
    <row r="8" spans="1:11">
      <c r="E8" s="24">
        <f>SUM('Summary-hours'!C8:N8)</f>
        <v>1275</v>
      </c>
      <c r="F8" t="str">
        <f>'Summary-hours'!B8</f>
        <v>Atanacio</v>
      </c>
      <c r="G8" s="26">
        <f>E8/($G$5)</f>
        <v>0.61298076923076927</v>
      </c>
      <c r="H8" s="26">
        <v>0.8</v>
      </c>
      <c r="I8" s="29">
        <f>SUM('Summary-hours'!C8:N8)/('Summary-hours'!$C$29+'Summary-hours'!$D$29+'Summary-hours'!$E$29+'Summary-hours'!$F$29+'Summary-hours'!$G$29+'Summary-hours'!$H$29+'Summary-hours'!$I$29+'Summary-hours'!$J$29+'Summary-hours'!$K$29+'Summary-hours'!$L$29+'Summary-hours'!$M$29+'Summary-hours'!$N$29-12*16)</f>
        <v>0.68993506493506496</v>
      </c>
    </row>
    <row r="9" spans="1:11">
      <c r="E9" s="24">
        <f>SUM('Summary-hours'!C9:N9)</f>
        <v>576</v>
      </c>
      <c r="F9" t="str">
        <f>'Summary-hours'!B9</f>
        <v>Caceres</v>
      </c>
      <c r="G9" s="26">
        <f t="shared" ref="G9:G13" si="0">E9/$G$5</f>
        <v>0.27692307692307694</v>
      </c>
      <c r="H9" s="26">
        <v>0.8</v>
      </c>
      <c r="I9" s="29">
        <f>SUM('Summary-hours'!C9:N9)/('Summary-hours'!$C$29+'Summary-hours'!$D$29+'Summary-hours'!$E$29+'Summary-hours'!$F$29+'Summary-hours'!$G$29+'Summary-hours'!$H$29+'Summary-hours'!$I$29+'Summary-hours'!$J$29+'Summary-hours'!$K$29+'Summary-hours'!$L$29+'Summary-hours'!$M$29+'Summary-hours'!$N$29)</f>
        <v>0.28235294117647058</v>
      </c>
    </row>
    <row r="10" spans="1:11">
      <c r="E10" s="24">
        <f>SUM('Summary-hours'!C10:N10)</f>
        <v>305</v>
      </c>
      <c r="F10" t="str">
        <f>'Summary-hours'!B10</f>
        <v>Farah</v>
      </c>
      <c r="G10" s="26">
        <f t="shared" si="0"/>
        <v>0.14663461538461539</v>
      </c>
      <c r="H10" s="26">
        <v>0.33</v>
      </c>
      <c r="I10" s="29">
        <f>SUM('Summary-hours'!C10:N10)/('Summary-hours'!$C$29+'Summary-hours'!$D$29+'Summary-hours'!$E$29+'Summary-hours'!$F$29+'Summary-hours'!$G$29+'Summary-hours'!$H$29+'Summary-hours'!$I$29+'Summary-hours'!$J$29+'Summary-hours'!$K$29+'Summary-hours'!$L$29+'Summary-hours'!$M$29+'Summary-hours'!$N$29)</f>
        <v>0.14950980392156862</v>
      </c>
    </row>
    <row r="11" spans="1:11">
      <c r="E11" s="24">
        <f>SUM('Summary-hours'!C11:N11)</f>
        <v>1283</v>
      </c>
      <c r="F11" t="str">
        <f>'Summary-hours'!B11</f>
        <v>Fustar</v>
      </c>
      <c r="G11" s="26">
        <f t="shared" si="0"/>
        <v>0.61682692307692311</v>
      </c>
      <c r="H11" s="26">
        <v>0.8</v>
      </c>
      <c r="I11" s="29">
        <f>SUM('Summary-hours'!C11:N11)/('Summary-hours'!$C$29+'Summary-hours'!$D$29+'Summary-hours'!$E$29+'Summary-hours'!$F$29+'Summary-hours'!$G$29+'Summary-hours'!$H$29+'Summary-hours'!$I$29+'Summary-hours'!$J$29+'Summary-hours'!$K$29+'Summary-hours'!$L$29+'Summary-hours'!$M$29+'Summary-hours'!$N$29)</f>
        <v>0.62892156862745097</v>
      </c>
    </row>
    <row r="12" spans="1:11">
      <c r="E12" s="24">
        <f>SUM('Summary-hours'!C12:N12)</f>
        <v>1262</v>
      </c>
      <c r="F12" t="str">
        <f>'Summary-hours'!B12</f>
        <v>Uluski</v>
      </c>
      <c r="G12" s="26">
        <f t="shared" si="0"/>
        <v>0.60673076923076918</v>
      </c>
      <c r="H12" s="26">
        <v>0.8</v>
      </c>
      <c r="I12" s="29">
        <f>SUM('Summary-hours'!C12:N12)/('Summary-hours'!$C$29+'Summary-hours'!$D$29+'Summary-hours'!$E$29+'Summary-hours'!$F$29+'Summary-hours'!$G$29+'Summary-hours'!$H$29+'Summary-hours'!$I$29+'Summary-hours'!$J$29+'Summary-hours'!$K$29+'Summary-hours'!$L$29+'Summary-hours'!$M$29+'Summary-hours'!$N$29)</f>
        <v>0.61862745098039218</v>
      </c>
    </row>
    <row r="13" spans="1:11">
      <c r="E13" s="24">
        <f>SUM('Summary-hours'!C13:N13)</f>
        <v>1567</v>
      </c>
      <c r="F13" t="str">
        <f>'Summary-hours'!B13</f>
        <v>Wasley</v>
      </c>
      <c r="G13" s="26">
        <f t="shared" si="0"/>
        <v>0.7533653846153846</v>
      </c>
      <c r="H13" s="26">
        <v>0.8</v>
      </c>
      <c r="I13" s="29">
        <f>SUM('Summary-hours'!C13:N13)/('Summary-hours'!$C$29+'Summary-hours'!$D$29+'Summary-hours'!$E$29+'Summary-hours'!$F$29+'Summary-hours'!$G$29+'Summary-hours'!$H$29+'Summary-hours'!$I$29+'Summary-hours'!$J$29+'Summary-hours'!$K$29+'Summary-hours'!$L$29+'Summary-hours'!$M$29+'Summary-hours'!$N$29)</f>
        <v>0.76813725490196083</v>
      </c>
    </row>
    <row r="14" spans="1:11">
      <c r="E14" s="24">
        <f>SUM('Summary-hours'!C14:N14)</f>
        <v>349</v>
      </c>
      <c r="F14" t="str">
        <f>'Summary-hours'!B14</f>
        <v>Spandan</v>
      </c>
      <c r="G14" s="26">
        <f>E14/$G$5</f>
        <v>0.16778846153846153</v>
      </c>
      <c r="H14" s="26">
        <v>0.5</v>
      </c>
      <c r="I14" s="29">
        <f>SUM('Summary-hours'!C14:N14)/('Summary-hours'!$C$29+'Summary-hours'!$D$29+'Summary-hours'!$E$29+'Summary-hours'!$F$29+'Summary-hours'!$G$29+'Summary-hours'!$H$29+'Summary-hours'!$I$29+'Summary-hours'!$J$29+'Summary-hours'!$K$29+'Summary-hours'!$L$29+'Summary-hours'!$M$29+'Summary-hours'!$N$29)</f>
        <v>0.17107843137254902</v>
      </c>
    </row>
    <row r="15" spans="1:11">
      <c r="E15" s="24">
        <f>SUM('Summary-hours'!C15:N15)</f>
        <v>940.5</v>
      </c>
      <c r="F15" t="str">
        <f>'Summary-hours'!B15</f>
        <v>Ocando</v>
      </c>
      <c r="G15" s="26">
        <f>E15/$G$5</f>
        <v>0.45216346153846154</v>
      </c>
      <c r="H15" s="26">
        <v>0.8</v>
      </c>
      <c r="I15" s="29">
        <f>SUM('Summary-hours'!C15:N15)/('Summary-hours'!$C$29+'Summary-hours'!$D$29+'Summary-hours'!$E$29+'Summary-hours'!$F$29+'Summary-hours'!$G$29+'Summary-hours'!$H$29+'Summary-hours'!$I$29+'Summary-hours'!$J$29+'Summary-hours'!$K$29+'Summary-hours'!$L$29+'Summary-hours'!$M$29+'Summary-hours'!$N$29)</f>
        <v>0.46102941176470591</v>
      </c>
    </row>
    <row r="16" spans="1:11">
      <c r="E16" s="24">
        <f>SUM('Summary-hours'!C16:N16)</f>
        <v>241.5</v>
      </c>
      <c r="F16" t="str">
        <f>'Summary-hours'!B16</f>
        <v>Paniagua</v>
      </c>
      <c r="G16" s="26">
        <f>E16/$G$5</f>
        <v>0.11610576923076923</v>
      </c>
      <c r="H16" s="26">
        <v>0.21</v>
      </c>
      <c r="I16" s="29">
        <f>SUM('Summary-hours'!C16:N16)/('Summary-hours'!$C$29+'Summary-hours'!$D$29+'Summary-hours'!$E$29+'Summary-hours'!$F$29+'Summary-hours'!$G$29+'Summary-hours'!$H$29+'Summary-hours'!$I$29+'Summary-hours'!$J$29+'Summary-hours'!$K$29+'Summary-hours'!$L$29+'Summary-hours'!$M$29+'Summary-hours'!$N$29)</f>
        <v>0.11838235294117647</v>
      </c>
      <c r="J16" t="s">
        <v>94</v>
      </c>
    </row>
    <row r="17" spans="2:15">
      <c r="E17" s="24">
        <f>SUM('Summary-hours'!C17:N17)</f>
        <v>196</v>
      </c>
      <c r="F17" t="str">
        <f>'Summary-hours'!B17</f>
        <v>Deiro</v>
      </c>
      <c r="G17" s="26">
        <f>E17/$G$5</f>
        <v>9.4230769230769229E-2</v>
      </c>
      <c r="H17" s="26">
        <v>0.125</v>
      </c>
      <c r="I17" s="29">
        <f>SUM('Summary-hours'!C17:N17)/('Summary-hours'!$C$29+'Summary-hours'!$D$29+'Summary-hours'!$E$29+'Summary-hours'!$F$29+'Summary-hours'!$G$29+'Summary-hours'!$H$29+'Summary-hours'!$I$29+'Summary-hours'!$J$29+'Summary-hours'!$K$29+'Summary-hours'!$L$29+'Summary-hours'!$M$29+'Summary-hours'!$N$29)</f>
        <v>9.6078431372549025E-2</v>
      </c>
      <c r="J17" t="s">
        <v>95</v>
      </c>
      <c r="N17">
        <f>45*8</f>
        <v>360</v>
      </c>
      <c r="O17">
        <f>N17/2080</f>
        <v>0.17307692307692307</v>
      </c>
    </row>
    <row r="18" spans="2:15" ht="15.75" thickBot="1">
      <c r="E18" s="24">
        <f>SUM('Summary-hours'!C18:N18)</f>
        <v>0</v>
      </c>
      <c r="F18" t="str">
        <f>'Summary-hours'!B18</f>
        <v>Borlase</v>
      </c>
      <c r="G18" s="26">
        <f>E18/$G$5</f>
        <v>0</v>
      </c>
      <c r="H18" s="26">
        <v>0.21</v>
      </c>
      <c r="I18" s="29">
        <f>SUM('Summary-hours'!C18:N18)/('Summary-hours'!$C$29+'Summary-hours'!$D$29+'Summary-hours'!$E$29+'Summary-hours'!$F$29+'Summary-hours'!$G$29+'Summary-hours'!$H$29+'Summary-hours'!$I$29+'Summary-hours'!$J$29+'Summary-hours'!$K$29+'Summary-hours'!$L$29+'Summary-hours'!$M$29+'Summary-hours'!$N$29)</f>
        <v>0</v>
      </c>
    </row>
    <row r="19" spans="2:15" ht="15.75" thickBot="1">
      <c r="F19" s="54" t="s">
        <v>96</v>
      </c>
      <c r="G19" s="55">
        <f>(SUM(G8:G18)-G10-G14)/9</f>
        <v>0.39214743589743595</v>
      </c>
      <c r="H19" s="52" t="s">
        <v>97</v>
      </c>
      <c r="I19" s="53">
        <f>AVERAGE(I8:I18)</f>
        <v>0.36218661018126252</v>
      </c>
      <c r="N19">
        <f>2.5*2080/12</f>
        <v>433.33333333333331</v>
      </c>
      <c r="O19">
        <f>N19/2080</f>
        <v>0.20833333333333331</v>
      </c>
    </row>
    <row r="20" spans="2:15" ht="18.75">
      <c r="E20" s="25">
        <f>SUM(E8:E19)</f>
        <v>7995</v>
      </c>
      <c r="F20" s="25"/>
      <c r="G20" s="23" t="s">
        <v>98</v>
      </c>
    </row>
    <row r="21" spans="2:15" ht="18.75">
      <c r="C21" t="s">
        <v>99</v>
      </c>
      <c r="D21" t="s">
        <v>100</v>
      </c>
      <c r="E21" s="23"/>
      <c r="F21" s="23"/>
      <c r="G21" s="23"/>
      <c r="H21" s="30">
        <f>E20-E22</f>
        <v>-6053</v>
      </c>
      <c r="I21" t="s">
        <v>101</v>
      </c>
    </row>
    <row r="22" spans="2:15" ht="18.75">
      <c r="C22" s="13">
        <v>0.8</v>
      </c>
      <c r="D22">
        <v>8.5</v>
      </c>
      <c r="E22" s="25">
        <f>SUM('Summary-hours'!C30:N30)</f>
        <v>14048</v>
      </c>
      <c r="F22" s="25"/>
      <c r="G22" s="23" t="s">
        <v>102</v>
      </c>
    </row>
    <row r="23" spans="2:15" ht="18.75">
      <c r="B23" s="51"/>
      <c r="C23" s="13"/>
      <c r="E23" s="50"/>
      <c r="F23" s="25"/>
      <c r="G23" s="23"/>
    </row>
    <row r="24" spans="2:15" ht="18.75">
      <c r="C24" s="13"/>
      <c r="E24" s="25"/>
      <c r="F24" s="25"/>
      <c r="G24" s="23"/>
    </row>
    <row r="25" spans="2:15">
      <c r="F25" t="s">
        <v>39</v>
      </c>
      <c r="G25" s="26"/>
    </row>
    <row r="26" spans="2:15">
      <c r="G26" s="26"/>
    </row>
    <row r="29" spans="2:15">
      <c r="E29" s="24"/>
    </row>
    <row r="30" spans="2:15">
      <c r="E30" s="24"/>
    </row>
    <row r="31" spans="2:15">
      <c r="E31" s="24"/>
    </row>
    <row r="32" spans="2:15">
      <c r="E32" s="24"/>
    </row>
    <row r="33" spans="5:5">
      <c r="E33" s="24"/>
    </row>
    <row r="34" spans="5:5">
      <c r="E34" s="24"/>
    </row>
    <row r="35" spans="5:5">
      <c r="E35" s="24"/>
    </row>
    <row r="36" spans="5:5">
      <c r="E36" s="24"/>
    </row>
    <row r="37" spans="5:5">
      <c r="E37" s="24"/>
    </row>
    <row r="38" spans="5:5">
      <c r="E38" s="24"/>
    </row>
    <row r="39" spans="5:5">
      <c r="E39" s="24"/>
    </row>
    <row r="40" spans="5:5">
      <c r="E40" s="24"/>
    </row>
    <row r="41" spans="5:5">
      <c r="E41" s="24"/>
    </row>
    <row r="42" spans="5:5">
      <c r="E42" s="24"/>
    </row>
    <row r="43" spans="5:5">
      <c r="E43" s="24"/>
    </row>
    <row r="44" spans="5:5">
      <c r="E44" s="24"/>
    </row>
    <row r="45" spans="5:5">
      <c r="E45" s="24"/>
    </row>
  </sheetData>
  <mergeCells count="1">
    <mergeCell ref="A2:D2"/>
  </mergeCells>
  <conditionalFormatting sqref="G25:G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8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:H14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A8A0-85E3-4770-8292-4685C4F2D7C7}">
  <dimension ref="A2:K45"/>
  <sheetViews>
    <sheetView workbookViewId="0">
      <selection activeCell="D24" sqref="D24"/>
    </sheetView>
  </sheetViews>
  <sheetFormatPr defaultRowHeight="15"/>
  <cols>
    <col min="5" max="5" width="29.85546875" bestFit="1" customWidth="1"/>
    <col min="6" max="6" width="14" customWidth="1"/>
    <col min="7" max="7" width="18.5703125" customWidth="1"/>
    <col min="8" max="8" width="17.85546875" bestFit="1" customWidth="1"/>
  </cols>
  <sheetData>
    <row r="2" spans="1:11" ht="23.25">
      <c r="A2" s="219">
        <v>2022</v>
      </c>
      <c r="B2" s="219"/>
      <c r="C2" s="219"/>
      <c r="D2" s="219"/>
    </row>
    <row r="4" spans="1:11">
      <c r="H4" s="34"/>
      <c r="I4" s="34"/>
      <c r="J4" s="34"/>
      <c r="K4" s="34"/>
    </row>
    <row r="5" spans="1:11">
      <c r="E5" t="s">
        <v>86</v>
      </c>
      <c r="G5">
        <v>2080</v>
      </c>
      <c r="I5" s="14" t="s">
        <v>87</v>
      </c>
    </row>
    <row r="6" spans="1:11" ht="30">
      <c r="E6" t="s">
        <v>88</v>
      </c>
      <c r="G6" s="15"/>
      <c r="I6" s="33" t="s">
        <v>89</v>
      </c>
    </row>
    <row r="7" spans="1:11">
      <c r="E7" t="s">
        <v>90</v>
      </c>
      <c r="G7" s="15" t="s">
        <v>91</v>
      </c>
      <c r="H7" t="s">
        <v>92</v>
      </c>
      <c r="I7" s="28" t="s">
        <v>93</v>
      </c>
    </row>
    <row r="8" spans="1:11">
      <c r="E8" s="24">
        <f>SUM('Summary-hours'!O8:Z8)</f>
        <v>726</v>
      </c>
      <c r="F8" t="str">
        <f>'Summary-hours'!B8</f>
        <v>Atanacio</v>
      </c>
      <c r="G8" s="26">
        <f>E8/($G$5)</f>
        <v>0.34903846153846152</v>
      </c>
      <c r="H8" s="26">
        <v>0.8</v>
      </c>
      <c r="I8" s="29">
        <f>SUM('Summary-hours'!O8:Z8)/('Summary-hours'!$O$29+'Summary-hours'!$P$29+'Summary-hours'!$Q$29+'Summary-hours'!$R$29+'Summary-hours'!$S$29+'Summary-hours'!$T$29+'Summary-hours'!$U$29+'Summary-hours'!$V$29+'Summary-hours'!$W$29+'Summary-hours'!$X$29+'Summary-hours'!$Y$29+'Summary-hours'!$Z$29-12*16)</f>
        <v>0.40878378378378377</v>
      </c>
    </row>
    <row r="9" spans="1:11">
      <c r="E9" s="24">
        <f>SUM('Summary-hours'!O9:Z9)</f>
        <v>693</v>
      </c>
      <c r="F9" t="str">
        <f>'Summary-hours'!B9</f>
        <v>Caceres</v>
      </c>
      <c r="G9" s="26">
        <f t="shared" ref="G9:G18" si="0">E9/$G$5</f>
        <v>0.33317307692307691</v>
      </c>
      <c r="H9" s="26">
        <v>0.8</v>
      </c>
      <c r="I9" s="29">
        <f>SUM('Summary-hours'!O9:Z9)/('Summary-hours'!$O$29+'Summary-hours'!$P$29+'Summary-hours'!$Q$29+'Summary-hours'!$R$29+'Summary-hours'!$S$29+'Summary-hours'!$T$29+'Summary-hours'!$U$29+'Summary-hours'!$V$29+'Summary-hours'!$W$29+'Summary-hours'!$X$29+'Summary-hours'!$Y$29+'Summary-hours'!$Z$29)</f>
        <v>0.35213414634146339</v>
      </c>
    </row>
    <row r="10" spans="1:11">
      <c r="E10" s="24">
        <f>SUM('Summary-hours'!O10:Z10)</f>
        <v>472</v>
      </c>
      <c r="F10" t="str">
        <f>'Summary-hours'!B10</f>
        <v>Farah</v>
      </c>
      <c r="G10" s="26">
        <f t="shared" si="0"/>
        <v>0.22692307692307692</v>
      </c>
      <c r="H10" s="26">
        <v>0.33</v>
      </c>
      <c r="I10" s="29">
        <f>SUM('Summary-hours'!O10:Z10)/('Summary-hours'!$O$29+'Summary-hours'!$P$29+'Summary-hours'!$Q$29+'Summary-hours'!$R$29+'Summary-hours'!$S$29+'Summary-hours'!$T$29+'Summary-hours'!$U$29+'Summary-hours'!$V$29+'Summary-hours'!$W$29+'Summary-hours'!$X$29+'Summary-hours'!$Y$29+'Summary-hours'!$Z$29)</f>
        <v>0.23983739837398374</v>
      </c>
    </row>
    <row r="11" spans="1:11">
      <c r="E11" s="24">
        <f>SUM('Summary-hours'!O11:Z11)</f>
        <v>855</v>
      </c>
      <c r="F11" t="str">
        <f>'Summary-hours'!B11</f>
        <v>Fustar</v>
      </c>
      <c r="G11" s="26">
        <f t="shared" si="0"/>
        <v>0.41105769230769229</v>
      </c>
      <c r="H11" s="26">
        <v>0.8</v>
      </c>
      <c r="I11" s="29">
        <f>SUM('Summary-hours'!O11:Z11)/('Summary-hours'!$O$29+'Summary-hours'!$P$29+'Summary-hours'!$Q$29+'Summary-hours'!$R$29+'Summary-hours'!$S$29+'Summary-hours'!$T$29+'Summary-hours'!$U$29+'Summary-hours'!$V$29+'Summary-hours'!$W$29+'Summary-hours'!$X$29+'Summary-hours'!$Y$29+'Summary-hours'!$Z$29)</f>
        <v>0.43445121951219512</v>
      </c>
    </row>
    <row r="12" spans="1:11">
      <c r="E12" s="24">
        <f>SUM('Summary-hours'!O12:Z12)</f>
        <v>320</v>
      </c>
      <c r="F12" t="str">
        <f>'Summary-hours'!B12</f>
        <v>Uluski</v>
      </c>
      <c r="G12" s="26">
        <f t="shared" si="0"/>
        <v>0.15384615384615385</v>
      </c>
      <c r="H12" s="26">
        <v>0.8</v>
      </c>
      <c r="I12" s="29">
        <f>SUM('Summary-hours'!O12:Z12)/('Summary-hours'!$O$29+'Summary-hours'!$P$29+'Summary-hours'!$Q$29+'Summary-hours'!$R$29+'Summary-hours'!$S$29+'Summary-hours'!$T$29+'Summary-hours'!$U$29+'Summary-hours'!$V$29+'Summary-hours'!$W$29+'Summary-hours'!$X$29+'Summary-hours'!$Y$29+'Summary-hours'!$Z$29)</f>
        <v>0.16260162601626016</v>
      </c>
    </row>
    <row r="13" spans="1:11">
      <c r="E13" s="24">
        <f>SUM('Summary-hours'!O13:Z13)</f>
        <v>834</v>
      </c>
      <c r="F13" t="str">
        <f>'Summary-hours'!B13</f>
        <v>Wasley</v>
      </c>
      <c r="G13" s="26">
        <f t="shared" si="0"/>
        <v>0.40096153846153848</v>
      </c>
      <c r="H13" s="26">
        <v>0.8</v>
      </c>
      <c r="I13" s="29">
        <f>SUM('Summary-hours'!O13:Z13)/('Summary-hours'!$O$29+'Summary-hours'!$P$29+'Summary-hours'!$Q$29+'Summary-hours'!$R$29+'Summary-hours'!$S$29+'Summary-hours'!$T$29+'Summary-hours'!$U$29+'Summary-hours'!$V$29+'Summary-hours'!$W$29+'Summary-hours'!$X$29+'Summary-hours'!$Y$29+'Summary-hours'!$Z$29)</f>
        <v>0.42378048780487804</v>
      </c>
    </row>
    <row r="14" spans="1:11">
      <c r="E14" s="24">
        <f>SUM('Summary-hours'!O14:Z14)</f>
        <v>105</v>
      </c>
      <c r="F14" t="str">
        <f>'Summary-hours'!B14</f>
        <v>Spandan</v>
      </c>
      <c r="G14" s="26">
        <f t="shared" si="0"/>
        <v>5.0480769230769232E-2</v>
      </c>
      <c r="H14" s="26">
        <v>0.5</v>
      </c>
      <c r="I14" s="29">
        <f>SUM('Summary-hours'!O14:Z14)/('Summary-hours'!$O$29+'Summary-hours'!$P$29+'Summary-hours'!$Q$29+'Summary-hours'!$R$29+'Summary-hours'!$S$29+'Summary-hours'!$T$29+'Summary-hours'!$U$29+'Summary-hours'!$V$29+'Summary-hours'!$W$29+'Summary-hours'!$X$29+'Summary-hours'!$Y$29+'Summary-hours'!$Z$29)</f>
        <v>5.3353658536585365E-2</v>
      </c>
    </row>
    <row r="15" spans="1:11">
      <c r="E15" s="24">
        <f>SUM('Summary-hours'!O15:Z15)</f>
        <v>276</v>
      </c>
      <c r="F15" t="str">
        <f>'Summary-hours'!B15</f>
        <v>Ocando</v>
      </c>
      <c r="G15" s="26">
        <f t="shared" si="0"/>
        <v>0.13269230769230769</v>
      </c>
      <c r="H15" s="26">
        <v>0.8</v>
      </c>
      <c r="I15" s="29">
        <f>SUM('Summary-hours'!O15:Z15)/('Summary-hours'!$O$29+'Summary-hours'!$P$29+'Summary-hours'!$Q$29+'Summary-hours'!$R$29+'Summary-hours'!$S$29+'Summary-hours'!$T$29+'Summary-hours'!$U$29+'Summary-hours'!$V$29+'Summary-hours'!$W$29+'Summary-hours'!$X$29+'Summary-hours'!$Y$29+'Summary-hours'!$Z$29)</f>
        <v>0.1402439024390244</v>
      </c>
    </row>
    <row r="16" spans="1:11">
      <c r="E16" s="24">
        <f>SUM('Summary-hours'!O16:Z16)</f>
        <v>562</v>
      </c>
      <c r="F16" t="str">
        <f>'Summary-hours'!B16</f>
        <v>Paniagua</v>
      </c>
      <c r="G16" s="26">
        <f t="shared" si="0"/>
        <v>0.27019230769230768</v>
      </c>
      <c r="H16" s="26">
        <v>0.8</v>
      </c>
      <c r="I16" s="29">
        <f>SUM('Summary-hours'!O16:Z16)/('Summary-hours'!$O$29+'Summary-hours'!$P$29+'Summary-hours'!$Q$29+'Summary-hours'!$R$29+'Summary-hours'!$S$29+'Summary-hours'!$T$29+'Summary-hours'!$U$29+'Summary-hours'!$V$29+'Summary-hours'!$W$29+'Summary-hours'!$X$29+'Summary-hours'!$Y$29+'Summary-hours'!$Z$29)</f>
        <v>0.28556910569105692</v>
      </c>
    </row>
    <row r="17" spans="2:9">
      <c r="E17" s="24">
        <f>SUM('Summary-hours'!O17:Z17)</f>
        <v>301</v>
      </c>
      <c r="F17" t="str">
        <f>'Summary-hours'!B17</f>
        <v>Deiro</v>
      </c>
      <c r="G17" s="26">
        <f t="shared" si="0"/>
        <v>0.14471153846153847</v>
      </c>
      <c r="H17" s="26">
        <v>0.8</v>
      </c>
      <c r="I17" s="29">
        <f>SUM('Summary-hours'!O17:Z17)/('Summary-hours'!$O$29+'Summary-hours'!$P$29+'Summary-hours'!$Q$29+'Summary-hours'!$R$29+'Summary-hours'!$S$29+'Summary-hours'!$T$29+'Summary-hours'!$U$29+'Summary-hours'!$V$29+'Summary-hours'!$W$29+'Summary-hours'!$X$29+'Summary-hours'!$Y$29+'Summary-hours'!$Z$29)</f>
        <v>0.15294715447154472</v>
      </c>
    </row>
    <row r="18" spans="2:9">
      <c r="E18" s="24">
        <f>SUM('Summary-hours'!O18:Z18)</f>
        <v>0</v>
      </c>
      <c r="F18" t="str">
        <f>'Summary-hours'!B18</f>
        <v>Borlase</v>
      </c>
      <c r="G18" s="26">
        <f t="shared" si="0"/>
        <v>0</v>
      </c>
      <c r="H18" s="26">
        <v>0.8</v>
      </c>
      <c r="I18" s="29">
        <f>SUM('Summary-hours'!O18:Z18)/('Summary-hours'!$O$29+'Summary-hours'!$P$29+'Summary-hours'!$Q$29+'Summary-hours'!$R$29+'Summary-hours'!$S$29+'Summary-hours'!$T$29+'Summary-hours'!$U$29+'Summary-hours'!$V$29+'Summary-hours'!$W$29+'Summary-hours'!$X$29+'Summary-hours'!$Y$29+'Summary-hours'!$Z$29)</f>
        <v>0</v>
      </c>
    </row>
    <row r="19" spans="2:9">
      <c r="F19" s="54" t="s">
        <v>96</v>
      </c>
      <c r="G19" s="55">
        <f>(SUM(G8:G18)-G10-G14)/9</f>
        <v>0.24396367521367524</v>
      </c>
      <c r="H19" s="52" t="s">
        <v>97</v>
      </c>
      <c r="I19" s="53">
        <f>AVERAGE(I8:I18)</f>
        <v>0.24124568027007048</v>
      </c>
    </row>
    <row r="20" spans="2:9" ht="18.75">
      <c r="E20" s="25">
        <f>SUM(E8:E19)</f>
        <v>5144</v>
      </c>
      <c r="F20" s="25"/>
      <c r="G20" s="23" t="s">
        <v>98</v>
      </c>
    </row>
    <row r="21" spans="2:9" ht="18.75">
      <c r="C21" t="s">
        <v>99</v>
      </c>
      <c r="D21" t="s">
        <v>100</v>
      </c>
      <c r="E21" s="23"/>
      <c r="F21" s="23"/>
      <c r="G21" s="23"/>
      <c r="H21" s="30">
        <f>E20-E22</f>
        <v>-8904</v>
      </c>
      <c r="I21" t="s">
        <v>101</v>
      </c>
    </row>
    <row r="22" spans="2:9" ht="18.75">
      <c r="C22" s="13">
        <v>0.8</v>
      </c>
      <c r="D22">
        <v>9.5</v>
      </c>
      <c r="E22" s="25">
        <f>SUM('Summary-hours'!C30:N30)</f>
        <v>14048</v>
      </c>
      <c r="F22" s="25"/>
      <c r="G22" s="23" t="s">
        <v>102</v>
      </c>
    </row>
    <row r="23" spans="2:9" ht="18.75">
      <c r="B23" s="51"/>
      <c r="C23" s="13"/>
      <c r="E23" s="50"/>
      <c r="F23" s="25"/>
      <c r="G23" s="23"/>
    </row>
    <row r="24" spans="2:9" ht="18.75">
      <c r="C24" s="13"/>
      <c r="E24" s="25"/>
      <c r="F24" s="25"/>
      <c r="G24" s="23"/>
    </row>
    <row r="25" spans="2:9">
      <c r="F25" t="s">
        <v>39</v>
      </c>
      <c r="G25" s="26"/>
    </row>
    <row r="26" spans="2:9">
      <c r="G26" s="26"/>
    </row>
    <row r="29" spans="2:9">
      <c r="E29" s="24"/>
    </row>
    <row r="30" spans="2:9">
      <c r="E30" s="24"/>
    </row>
    <row r="31" spans="2:9">
      <c r="E31" s="24"/>
    </row>
    <row r="32" spans="2:9">
      <c r="E32" s="24"/>
    </row>
    <row r="33" spans="5:5">
      <c r="E33" s="24"/>
    </row>
    <row r="34" spans="5:5">
      <c r="E34" s="24"/>
    </row>
    <row r="35" spans="5:5">
      <c r="E35" s="24"/>
    </row>
    <row r="36" spans="5:5">
      <c r="E36" s="24"/>
    </row>
    <row r="37" spans="5:5">
      <c r="E37" s="24"/>
    </row>
    <row r="38" spans="5:5">
      <c r="E38" s="24"/>
    </row>
    <row r="39" spans="5:5">
      <c r="E39" s="24"/>
    </row>
    <row r="40" spans="5:5">
      <c r="E40" s="24"/>
    </row>
    <row r="41" spans="5:5">
      <c r="E41" s="24"/>
    </row>
    <row r="42" spans="5:5">
      <c r="E42" s="24"/>
    </row>
    <row r="43" spans="5:5">
      <c r="E43" s="24"/>
    </row>
    <row r="44" spans="5:5">
      <c r="E44" s="24"/>
    </row>
    <row r="45" spans="5:5">
      <c r="E45" s="24"/>
    </row>
  </sheetData>
  <mergeCells count="1">
    <mergeCell ref="A2:D2"/>
  </mergeCells>
  <conditionalFormatting sqref="G25:G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:H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9635-5002-4A9A-B390-75F0301C2B94}">
  <dimension ref="B4:X47"/>
  <sheetViews>
    <sheetView showZeros="0" topLeftCell="A31" workbookViewId="0">
      <pane xSplit="2" topLeftCell="N1" activePane="topRight" state="frozen"/>
      <selection pane="topRight" activeCell="N38" sqref="N38"/>
    </sheetView>
  </sheetViews>
  <sheetFormatPr defaultRowHeight="15"/>
  <cols>
    <col min="2" max="2" width="16.7109375" style="187" customWidth="1"/>
    <col min="3" max="9" width="14.28515625" customWidth="1"/>
    <col min="10" max="10" width="14.85546875" bestFit="1" customWidth="1"/>
    <col min="11" max="13" width="14.28515625" customWidth="1"/>
    <col min="14" max="19" width="14.28515625" style="64" customWidth="1"/>
    <col min="20" max="24" width="14.28515625" customWidth="1"/>
  </cols>
  <sheetData>
    <row r="4" spans="2:24">
      <c r="C4" s="32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spans="2:24">
      <c r="C5" s="64"/>
      <c r="D5" s="64"/>
      <c r="E5" s="64"/>
      <c r="F5" s="64"/>
      <c r="G5" s="64"/>
      <c r="H5" s="64"/>
      <c r="I5" s="64"/>
      <c r="K5" s="64"/>
      <c r="L5" s="64"/>
      <c r="M5" s="64"/>
    </row>
    <row r="6" spans="2:24">
      <c r="B6" s="193"/>
      <c r="C6" s="194" t="s">
        <v>1</v>
      </c>
      <c r="D6" s="195" t="s">
        <v>2</v>
      </c>
      <c r="E6" s="195" t="s">
        <v>3</v>
      </c>
      <c r="F6" s="195" t="s">
        <v>4</v>
      </c>
      <c r="G6" s="195" t="s">
        <v>5</v>
      </c>
      <c r="H6" s="195" t="s">
        <v>6</v>
      </c>
      <c r="I6" s="195" t="s">
        <v>7</v>
      </c>
      <c r="J6" s="195" t="s">
        <v>8</v>
      </c>
      <c r="K6" s="195" t="s">
        <v>9</v>
      </c>
      <c r="L6" s="195" t="s">
        <v>10</v>
      </c>
      <c r="M6" s="195" t="s">
        <v>11</v>
      </c>
      <c r="N6" s="195" t="s">
        <v>12</v>
      </c>
      <c r="O6" s="195" t="s">
        <v>13</v>
      </c>
      <c r="P6" s="195" t="s">
        <v>14</v>
      </c>
      <c r="Q6" s="195" t="s">
        <v>15</v>
      </c>
      <c r="R6" s="195" t="s">
        <v>16</v>
      </c>
      <c r="S6" s="196" t="s">
        <v>17</v>
      </c>
      <c r="T6" s="196" t="s">
        <v>18</v>
      </c>
      <c r="U6" s="196" t="s">
        <v>19</v>
      </c>
      <c r="V6" s="195" t="s">
        <v>20</v>
      </c>
      <c r="W6" s="195" t="s">
        <v>21</v>
      </c>
      <c r="X6" s="195" t="s">
        <v>22</v>
      </c>
    </row>
    <row r="7" spans="2:24">
      <c r="B7" s="189"/>
      <c r="C7" s="80"/>
      <c r="D7" s="80"/>
      <c r="E7" s="80"/>
      <c r="F7" s="80"/>
      <c r="G7" s="80"/>
      <c r="H7" s="80"/>
      <c r="I7" s="80"/>
      <c r="J7" s="84"/>
      <c r="K7" s="80"/>
      <c r="L7" s="80"/>
      <c r="M7" s="80"/>
      <c r="N7" s="80"/>
      <c r="O7" s="80"/>
      <c r="P7" s="80"/>
      <c r="Q7" s="80"/>
      <c r="R7" s="80"/>
      <c r="S7" s="80"/>
      <c r="T7" s="84"/>
      <c r="U7" s="84"/>
      <c r="V7" s="84"/>
      <c r="W7" s="84"/>
      <c r="X7" s="84"/>
    </row>
    <row r="8" spans="2:24" s="64" customFormat="1">
      <c r="B8" s="190" t="str">
        <f>'Summary-hours'!B8</f>
        <v>Atanacio</v>
      </c>
      <c r="C8" s="80">
        <v>260</v>
      </c>
      <c r="D8" s="80"/>
      <c r="E8" s="80">
        <v>250</v>
      </c>
      <c r="F8" s="80"/>
      <c r="G8" s="80"/>
      <c r="H8" s="80"/>
      <c r="I8" s="80">
        <v>260</v>
      </c>
      <c r="J8" s="85"/>
      <c r="K8" s="80"/>
      <c r="L8" s="80"/>
      <c r="M8" s="80">
        <v>200</v>
      </c>
      <c r="N8" s="80">
        <v>200</v>
      </c>
      <c r="O8" s="80"/>
      <c r="P8" s="80"/>
      <c r="Q8" s="80"/>
      <c r="R8" s="80"/>
      <c r="S8" s="80"/>
      <c r="T8" s="80"/>
      <c r="U8" s="80"/>
      <c r="V8" s="80"/>
      <c r="W8" s="80">
        <v>200</v>
      </c>
      <c r="X8" s="80"/>
    </row>
    <row r="9" spans="2:24">
      <c r="B9" s="190" t="str">
        <f>'Summary-hours'!B9</f>
        <v>Caceres</v>
      </c>
      <c r="C9" s="80"/>
      <c r="D9" s="80">
        <v>260</v>
      </c>
      <c r="E9" s="80"/>
      <c r="F9" s="80"/>
      <c r="G9" s="80"/>
      <c r="H9" s="80"/>
      <c r="I9" s="80"/>
      <c r="J9" s="85">
        <v>250</v>
      </c>
      <c r="K9" s="80"/>
      <c r="L9" s="80"/>
      <c r="M9" s="80"/>
      <c r="N9" s="80">
        <v>200</v>
      </c>
      <c r="O9" s="80"/>
      <c r="P9" s="80"/>
      <c r="Q9" s="80"/>
      <c r="R9" s="80">
        <v>200</v>
      </c>
      <c r="S9" s="80"/>
      <c r="T9" s="80"/>
      <c r="U9" s="80"/>
      <c r="V9" s="80"/>
      <c r="W9" s="80"/>
      <c r="X9" s="80">
        <v>200</v>
      </c>
    </row>
    <row r="10" spans="2:24">
      <c r="B10" s="190" t="str">
        <f>'Summary-hours'!B10</f>
        <v>Farah</v>
      </c>
      <c r="C10" s="80"/>
      <c r="D10" s="80"/>
      <c r="E10" s="80"/>
      <c r="F10" s="80"/>
      <c r="G10" s="80"/>
      <c r="H10" s="80"/>
      <c r="I10" s="80">
        <v>260</v>
      </c>
      <c r="J10" s="85"/>
      <c r="K10" s="80"/>
      <c r="L10" s="80"/>
      <c r="M10" s="80"/>
      <c r="N10" s="80">
        <v>200</v>
      </c>
      <c r="O10" s="80"/>
      <c r="P10" s="80"/>
      <c r="Q10" s="80"/>
      <c r="R10" s="80">
        <v>200</v>
      </c>
      <c r="S10" s="80"/>
      <c r="T10" s="80"/>
      <c r="U10" s="80">
        <v>200</v>
      </c>
      <c r="V10" s="80"/>
      <c r="W10" s="80">
        <v>200</v>
      </c>
      <c r="X10" s="80"/>
    </row>
    <row r="11" spans="2:24">
      <c r="B11" s="190" t="str">
        <f>'Summary-hours'!B11</f>
        <v>Fustar</v>
      </c>
      <c r="C11" s="80">
        <v>260</v>
      </c>
      <c r="D11" s="80"/>
      <c r="E11" s="80">
        <v>250</v>
      </c>
      <c r="F11" s="80"/>
      <c r="G11" s="80"/>
      <c r="H11" s="80"/>
      <c r="I11" s="80">
        <v>260</v>
      </c>
      <c r="J11" s="85"/>
      <c r="K11" s="80"/>
      <c r="L11" s="80"/>
      <c r="M11" s="80">
        <v>200</v>
      </c>
      <c r="N11" s="80">
        <v>200</v>
      </c>
      <c r="O11" s="80">
        <v>200</v>
      </c>
      <c r="P11" s="80"/>
      <c r="Q11" s="80">
        <v>200</v>
      </c>
      <c r="R11" s="80">
        <v>200</v>
      </c>
      <c r="S11" s="80"/>
      <c r="T11" s="80"/>
      <c r="U11" s="80">
        <v>200</v>
      </c>
      <c r="V11" s="80">
        <v>275</v>
      </c>
      <c r="W11" s="80">
        <v>200</v>
      </c>
      <c r="X11" s="80"/>
    </row>
    <row r="12" spans="2:24">
      <c r="B12" s="190" t="str">
        <f>'Summary-hours'!B12</f>
        <v>Uluski</v>
      </c>
      <c r="C12" s="80"/>
      <c r="D12" s="80"/>
      <c r="E12" s="80"/>
      <c r="F12" s="80"/>
      <c r="G12" s="80"/>
      <c r="H12" s="80"/>
      <c r="I12" s="80">
        <v>260</v>
      </c>
      <c r="J12" s="85"/>
      <c r="K12" s="80"/>
      <c r="L12" s="80"/>
      <c r="M12" s="80"/>
      <c r="N12" s="80"/>
      <c r="O12" s="80"/>
      <c r="P12" s="80"/>
      <c r="Q12" s="80"/>
      <c r="R12" s="80">
        <v>200</v>
      </c>
      <c r="S12" s="80"/>
      <c r="T12" s="80"/>
      <c r="U12" s="80"/>
      <c r="V12" s="80"/>
      <c r="W12" s="80">
        <v>200</v>
      </c>
      <c r="X12" s="80"/>
    </row>
    <row r="13" spans="2:24">
      <c r="B13" s="190" t="str">
        <f>'Summary-hours'!B13</f>
        <v>Wasley</v>
      </c>
      <c r="C13" s="80">
        <v>260</v>
      </c>
      <c r="D13" s="80"/>
      <c r="E13" s="80">
        <v>250</v>
      </c>
      <c r="F13" s="80"/>
      <c r="G13" s="80"/>
      <c r="H13" s="80"/>
      <c r="I13" s="80">
        <v>260</v>
      </c>
      <c r="J13" s="85"/>
      <c r="K13" s="80"/>
      <c r="L13" s="80"/>
      <c r="M13" s="80">
        <v>200</v>
      </c>
      <c r="N13" s="80">
        <v>200</v>
      </c>
      <c r="O13" s="80">
        <v>200</v>
      </c>
      <c r="P13" s="80"/>
      <c r="Q13" s="80">
        <v>200</v>
      </c>
      <c r="R13" s="80">
        <v>200</v>
      </c>
      <c r="S13" s="80"/>
      <c r="T13" s="80"/>
      <c r="U13" s="80">
        <v>200</v>
      </c>
      <c r="V13" s="80"/>
      <c r="W13" s="80">
        <v>200</v>
      </c>
      <c r="X13" s="80"/>
    </row>
    <row r="14" spans="2:24">
      <c r="B14" s="190" t="str">
        <f>'Summary-hours'!B14</f>
        <v>Spandan</v>
      </c>
      <c r="C14" s="80"/>
      <c r="D14" s="80"/>
      <c r="E14" s="80"/>
      <c r="F14" s="80"/>
      <c r="G14" s="80"/>
      <c r="H14" s="80"/>
      <c r="I14" s="80"/>
      <c r="J14" s="85"/>
      <c r="K14" s="80"/>
      <c r="L14" s="80"/>
      <c r="M14" s="80"/>
      <c r="N14" s="80"/>
      <c r="O14" s="80"/>
      <c r="P14" s="80"/>
      <c r="Q14" s="80"/>
      <c r="R14" s="80">
        <v>100</v>
      </c>
      <c r="S14" s="80"/>
      <c r="T14" s="80"/>
      <c r="U14" s="80"/>
      <c r="V14" s="80"/>
      <c r="W14" s="80"/>
      <c r="X14" s="80"/>
    </row>
    <row r="15" spans="2:24">
      <c r="B15" s="190" t="str">
        <f>'Summary-hours'!B15</f>
        <v>Ocando</v>
      </c>
      <c r="C15" s="80">
        <v>200</v>
      </c>
      <c r="D15" s="80">
        <v>225</v>
      </c>
      <c r="E15" s="80"/>
      <c r="F15" s="80"/>
      <c r="G15" s="80"/>
      <c r="H15" s="80"/>
      <c r="I15" s="80"/>
      <c r="J15" s="85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</row>
    <row r="16" spans="2:24">
      <c r="B16" s="190" t="str">
        <f>'Summary-hours'!B16</f>
        <v>Paniagua</v>
      </c>
      <c r="C16" s="80"/>
      <c r="D16" s="80">
        <v>225</v>
      </c>
      <c r="E16" s="80"/>
      <c r="F16" s="80"/>
      <c r="G16" s="80"/>
      <c r="H16" s="80"/>
      <c r="I16" s="80">
        <v>100</v>
      </c>
      <c r="J16" s="85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</row>
    <row r="17" spans="2:24">
      <c r="B17" s="190" t="str">
        <f>'Summary-hours'!B17</f>
        <v>Deiro</v>
      </c>
      <c r="C17" s="80">
        <v>200</v>
      </c>
      <c r="D17" s="80">
        <v>225</v>
      </c>
      <c r="E17" s="80"/>
      <c r="F17" s="80"/>
      <c r="G17" s="80"/>
      <c r="H17" s="80"/>
      <c r="I17" s="80"/>
      <c r="J17" s="85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</row>
    <row r="18" spans="2:24">
      <c r="B18" s="190" t="str">
        <f>'Summary-hours'!B18</f>
        <v>Borlase</v>
      </c>
      <c r="C18" s="80"/>
      <c r="D18" s="80"/>
      <c r="E18" s="80"/>
      <c r="F18" s="80"/>
      <c r="G18" s="80"/>
      <c r="H18" s="80"/>
      <c r="I18" s="80"/>
      <c r="J18" s="85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</row>
    <row r="19" spans="2:24">
      <c r="B19" s="190">
        <f>'Summary-hours'!B19</f>
        <v>0</v>
      </c>
      <c r="C19" s="80"/>
      <c r="D19" s="80"/>
      <c r="E19" s="80"/>
      <c r="F19" s="80"/>
      <c r="G19" s="80"/>
      <c r="H19" s="80"/>
      <c r="I19" s="80"/>
      <c r="J19" s="85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</row>
    <row r="20" spans="2:24">
      <c r="B20" s="190">
        <f>'Summary-hours'!B20</f>
        <v>0</v>
      </c>
      <c r="C20" s="80"/>
      <c r="D20" s="80"/>
      <c r="E20" s="80"/>
      <c r="F20" s="80"/>
      <c r="G20" s="80"/>
      <c r="H20" s="80"/>
      <c r="I20" s="80"/>
      <c r="J20" s="85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</row>
    <row r="21" spans="2:24">
      <c r="B21" s="190">
        <f>'Summary-hours'!B21</f>
        <v>0</v>
      </c>
      <c r="C21" s="80"/>
      <c r="D21" s="80"/>
      <c r="E21" s="80"/>
      <c r="F21" s="80"/>
      <c r="G21" s="80"/>
      <c r="H21" s="80"/>
      <c r="I21" s="80"/>
      <c r="J21" s="85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</row>
    <row r="22" spans="2:24">
      <c r="B22" s="190">
        <f>'Summary-hours'!B22</f>
        <v>0</v>
      </c>
      <c r="C22" s="80"/>
      <c r="D22" s="80"/>
      <c r="E22" s="80"/>
      <c r="F22" s="80"/>
      <c r="G22" s="80"/>
      <c r="H22" s="80"/>
      <c r="I22" s="80"/>
      <c r="J22" s="85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</row>
    <row r="23" spans="2:24">
      <c r="B23" s="190">
        <f>'Summary-hours'!B23</f>
        <v>0</v>
      </c>
      <c r="C23" s="80"/>
      <c r="D23" s="80"/>
      <c r="E23" s="80"/>
      <c r="F23" s="80"/>
      <c r="G23" s="80"/>
      <c r="H23" s="80"/>
      <c r="I23" s="80"/>
      <c r="J23" s="85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</row>
    <row r="24" spans="2:24">
      <c r="B24" s="190">
        <f>'Summary-hours'!B24</f>
        <v>0</v>
      </c>
      <c r="C24" s="80"/>
      <c r="D24" s="80"/>
      <c r="E24" s="80"/>
      <c r="F24" s="80"/>
      <c r="G24" s="80"/>
      <c r="H24" s="80"/>
      <c r="I24" s="80"/>
      <c r="J24" s="85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</row>
    <row r="25" spans="2:24">
      <c r="B25" s="190">
        <f>'Summary-hours'!B25</f>
        <v>0</v>
      </c>
      <c r="C25" s="80"/>
      <c r="D25" s="80"/>
      <c r="E25" s="80"/>
      <c r="F25" s="80"/>
      <c r="G25" s="80"/>
      <c r="H25" s="80"/>
      <c r="I25" s="80"/>
      <c r="J25" s="85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</row>
    <row r="26" spans="2:24">
      <c r="B26" s="190">
        <f>'Summary-hours'!B26</f>
        <v>0</v>
      </c>
      <c r="C26" s="80"/>
      <c r="D26" s="80"/>
      <c r="E26" s="80"/>
      <c r="F26" s="80"/>
      <c r="G26" s="80"/>
      <c r="H26" s="80"/>
      <c r="I26" s="80"/>
      <c r="J26" s="85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</row>
    <row r="27" spans="2:24">
      <c r="B27" s="188">
        <f>'Summary-hours'!B27</f>
        <v>0</v>
      </c>
      <c r="C27" s="81"/>
      <c r="D27" s="81"/>
      <c r="E27" s="81"/>
      <c r="F27" s="81"/>
      <c r="G27" s="81"/>
      <c r="H27" s="81"/>
      <c r="I27" s="81"/>
      <c r="J27" s="86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</row>
    <row r="28" spans="2:24">
      <c r="B28" s="191" t="str">
        <f>'Summary-hours'!B38</f>
        <v>Adib</v>
      </c>
      <c r="C28" s="80"/>
      <c r="D28" s="80"/>
      <c r="E28" s="80"/>
      <c r="F28" s="80"/>
      <c r="G28" s="80"/>
      <c r="H28" s="80"/>
      <c r="I28" s="80"/>
      <c r="J28" s="85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</row>
    <row r="29" spans="2:24">
      <c r="B29" s="190" t="str">
        <f>'Summary-hours'!B39</f>
        <v>Apostolov</v>
      </c>
      <c r="C29" s="80"/>
      <c r="D29" s="80"/>
      <c r="E29" s="80"/>
      <c r="F29" s="80"/>
      <c r="G29" s="80"/>
      <c r="H29" s="80"/>
      <c r="I29" s="80"/>
      <c r="J29" s="85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</row>
    <row r="30" spans="2:24">
      <c r="B30" s="190" t="str">
        <f>'Summary-hours'!B40</f>
        <v>Brunner</v>
      </c>
      <c r="C30" s="80"/>
      <c r="D30" s="80"/>
      <c r="E30" s="80"/>
      <c r="F30" s="80"/>
      <c r="G30" s="80"/>
      <c r="H30" s="80"/>
      <c r="I30" s="80"/>
      <c r="J30" s="85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</row>
    <row r="31" spans="2:24">
      <c r="B31" s="190" t="str">
        <f>'Summary-hours'!B41</f>
        <v>Carr</v>
      </c>
      <c r="C31" s="80"/>
      <c r="D31" s="80"/>
      <c r="E31" s="80"/>
      <c r="F31" s="80"/>
      <c r="G31" s="80"/>
      <c r="H31" s="80"/>
      <c r="I31" s="80"/>
      <c r="J31" s="85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</row>
    <row r="32" spans="2:24">
      <c r="B32" s="190" t="str">
        <f>'Summary-hours'!B42</f>
        <v>Cleveland</v>
      </c>
      <c r="C32" s="80"/>
      <c r="D32" s="80"/>
      <c r="E32" s="80"/>
      <c r="F32" s="80"/>
      <c r="G32" s="80"/>
      <c r="H32" s="80"/>
      <c r="I32" s="80"/>
      <c r="J32" s="85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</row>
    <row r="33" spans="2:24">
      <c r="B33" s="190" t="str">
        <f>'Summary-hours'!B43</f>
        <v>DePillis</v>
      </c>
      <c r="C33" s="80"/>
      <c r="D33" s="80"/>
      <c r="E33" s="80"/>
      <c r="F33" s="80"/>
      <c r="G33" s="80"/>
      <c r="H33" s="80"/>
      <c r="I33" s="80"/>
      <c r="J33" s="85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</row>
    <row r="34" spans="2:24">
      <c r="B34" s="190" t="str">
        <f>'Summary-hours'!B44</f>
        <v>Hayes</v>
      </c>
      <c r="C34" s="80"/>
      <c r="D34" s="80"/>
      <c r="E34" s="80"/>
      <c r="F34" s="80"/>
      <c r="G34" s="80"/>
      <c r="H34" s="80"/>
      <c r="I34" s="80"/>
      <c r="J34" s="85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</row>
    <row r="35" spans="2:24">
      <c r="B35" s="190" t="str">
        <f>'Summary-hours'!B45</f>
        <v>Murphy</v>
      </c>
      <c r="C35" s="80"/>
      <c r="D35" s="80"/>
      <c r="E35" s="80"/>
      <c r="F35" s="80"/>
      <c r="G35" s="80"/>
      <c r="H35" s="80"/>
      <c r="I35" s="80"/>
      <c r="J35" s="85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</row>
    <row r="36" spans="2:24">
      <c r="B36" s="190" t="str">
        <f>'Summary-hours'!B46</f>
        <v>Palermo</v>
      </c>
      <c r="C36" s="80"/>
      <c r="D36" s="80"/>
      <c r="E36" s="80"/>
      <c r="F36" s="80"/>
      <c r="G36" s="80"/>
      <c r="H36" s="80"/>
      <c r="I36" s="80"/>
      <c r="J36" s="85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</row>
    <row r="37" spans="2:24">
      <c r="B37" s="190" t="str">
        <f>'Summary-hours'!B47</f>
        <v>Rodas</v>
      </c>
      <c r="C37" s="80"/>
      <c r="D37" s="80"/>
      <c r="E37" s="80"/>
      <c r="F37" s="80"/>
      <c r="G37" s="80"/>
      <c r="H37" s="80"/>
      <c r="I37" s="80"/>
      <c r="J37" s="85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r="38" spans="2:24">
      <c r="B38" s="190" t="str">
        <f>'Summary-hours'!B48</f>
        <v>Zuluaga</v>
      </c>
      <c r="C38" s="80"/>
      <c r="D38" s="80"/>
      <c r="E38" s="80"/>
      <c r="F38" s="80"/>
      <c r="G38" s="80"/>
      <c r="H38" s="80"/>
      <c r="I38" s="80"/>
      <c r="J38" s="85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</row>
    <row r="39" spans="2:24">
      <c r="B39" s="190" t="str">
        <f>'Summary-hours'!B49</f>
        <v>Guill</v>
      </c>
      <c r="C39" s="80"/>
      <c r="D39" s="80"/>
      <c r="E39" s="80"/>
      <c r="F39" s="80"/>
      <c r="G39" s="80"/>
      <c r="H39" s="80"/>
      <c r="I39" s="80"/>
      <c r="J39" s="85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</row>
    <row r="40" spans="2:24">
      <c r="B40" s="190" t="str">
        <f>'Summary-hours'!B50</f>
        <v>Lee (Annabelle)</v>
      </c>
      <c r="C40" s="80"/>
      <c r="D40" s="80"/>
      <c r="E40" s="80"/>
      <c r="F40" s="80"/>
      <c r="G40" s="80"/>
      <c r="H40" s="80"/>
      <c r="I40" s="80"/>
      <c r="J40" s="85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</row>
    <row r="41" spans="2:24">
      <c r="B41" s="190" t="str">
        <f>'Summary-hours'!B51</f>
        <v>Lin</v>
      </c>
      <c r="C41" s="80"/>
      <c r="D41" s="80"/>
      <c r="E41" s="80"/>
      <c r="F41" s="80"/>
      <c r="G41" s="80"/>
      <c r="H41" s="80"/>
      <c r="I41" s="80"/>
      <c r="J41" s="85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</row>
    <row r="42" spans="2:24">
      <c r="B42" s="190" t="str">
        <f>'Summary-hours'!B52</f>
        <v>Songpol</v>
      </c>
      <c r="C42" s="80"/>
      <c r="D42" s="80"/>
      <c r="E42" s="80"/>
      <c r="F42" s="80"/>
      <c r="G42" s="80"/>
      <c r="H42" s="80"/>
      <c r="I42" s="80"/>
      <c r="J42" s="85"/>
      <c r="K42" s="80"/>
      <c r="L42" s="80"/>
      <c r="M42" s="80"/>
      <c r="N42" s="80"/>
      <c r="O42" s="80"/>
      <c r="P42" s="80"/>
      <c r="Q42" s="80">
        <v>75</v>
      </c>
      <c r="R42" s="80"/>
      <c r="S42" s="80"/>
      <c r="T42" s="80"/>
      <c r="U42" s="80"/>
      <c r="V42" s="80"/>
      <c r="W42" s="80"/>
      <c r="X42" s="80"/>
    </row>
    <row r="43" spans="2:24">
      <c r="B43" s="190" t="str">
        <f>'Summary-hours'!B53</f>
        <v>Rana</v>
      </c>
      <c r="C43" s="80"/>
      <c r="D43" s="80"/>
      <c r="E43" s="80"/>
      <c r="F43" s="80"/>
      <c r="G43" s="80"/>
      <c r="H43" s="80"/>
      <c r="I43" s="80"/>
      <c r="J43" s="85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</row>
    <row r="44" spans="2:24">
      <c r="B44" s="190" t="str">
        <f>'Summary-hours'!B54</f>
        <v>Abad</v>
      </c>
      <c r="C44" s="80">
        <v>225</v>
      </c>
      <c r="D44" s="80"/>
      <c r="E44" s="80"/>
      <c r="F44" s="80"/>
      <c r="G44" s="80"/>
      <c r="H44" s="80"/>
      <c r="I44" s="80"/>
      <c r="J44" s="85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</row>
    <row r="45" spans="2:24">
      <c r="B45" s="190" t="str">
        <f>'Summary-hours'!B55</f>
        <v>Jarriel</v>
      </c>
      <c r="C45" s="80"/>
      <c r="D45" s="80"/>
      <c r="E45" s="80"/>
      <c r="F45" s="80"/>
      <c r="G45" s="80"/>
      <c r="H45" s="80"/>
      <c r="I45" s="80"/>
      <c r="J45" s="85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</row>
    <row r="46" spans="2:24">
      <c r="B46" s="190" t="str">
        <f>'Summary-hours'!B56</f>
        <v>Yankovski</v>
      </c>
      <c r="C46" s="80"/>
      <c r="D46" s="80"/>
      <c r="E46" s="80"/>
      <c r="F46" s="80"/>
      <c r="G46" s="80"/>
      <c r="H46" s="80"/>
      <c r="I46" s="80"/>
      <c r="J46" s="85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>
        <v>200</v>
      </c>
    </row>
    <row r="47" spans="2:24">
      <c r="B47" s="192">
        <f>'Summary-hours'!B57</f>
        <v>0</v>
      </c>
      <c r="C47" s="82"/>
      <c r="D47" s="82"/>
      <c r="E47" s="82"/>
      <c r="F47" s="82"/>
      <c r="G47" s="82"/>
      <c r="H47" s="82"/>
      <c r="I47" s="82"/>
      <c r="J47" s="87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</sheetData>
  <phoneticPr fontId="24" type="noConversion"/>
  <hyperlinks>
    <hyperlink ref="C6" location="'AEP-EMS'!A1" display="AEP-EMS" xr:uid="{0F649A6D-5655-4015-8721-C2D562A2C118}"/>
    <hyperlink ref="D6" location="Avangrid!A1" display="Avangrid" xr:uid="{8E6743B3-276F-4DFA-A697-58B734AC1BBF}"/>
    <hyperlink ref="E6" location="'BWP ECC'!A1" display="BWP ECC" xr:uid="{F97D7C4A-A712-4FE6-AE12-BE01D08A747E}"/>
    <hyperlink ref="F6" location="'Con Edison'!A1" display="Con Edison" xr:uid="{769DFAFD-2D23-47F2-9127-31D5E0A709E7}"/>
    <hyperlink ref="H6" location="'NIPSCO-Elc'!A1" display="NIPSCO-Elc" xr:uid="{FDBE3843-59E7-4C87-B01D-8BEECC53D0CD}"/>
    <hyperlink ref="I6" location="'NV Energy'!A1" display="NV Energy" xr:uid="{63095812-ED48-405C-A32B-CD8E362BA73C}"/>
    <hyperlink ref="J6" location="SDGE!A1" display="SDGE" xr:uid="{9A4F0D83-42F9-4E01-A11A-3BD4C3C0B28A}"/>
    <hyperlink ref="K6" location="TVA!A1" display="TVA" xr:uid="{AA18B064-74E8-4DCE-91A4-487927DD8E04}"/>
    <hyperlink ref="L6" location="'MX-MIM'!A1" display="MX-MIM" xr:uid="{57E4D3A6-2F5E-4501-8371-714444EF7E94}"/>
    <hyperlink ref="M6" location="TPC!A1" display="TPC" xr:uid="{35ED5171-D987-4022-8085-9FAE87820AF2}"/>
    <hyperlink ref="N6" location="VN_NLDC!A1" display="VN_NLDC" xr:uid="{1768B0F2-F996-48F9-9FF5-430882D168EC}"/>
    <hyperlink ref="R6" location="Energisa!A1" display="Energisa" xr:uid="{488F053B-7D95-4D34-8540-0682547D39B9}"/>
    <hyperlink ref="P6" location="'Arizona Corp'!A1" display="Arizona Corp" xr:uid="{EAA28CB0-2795-42F1-8CCB-ED846E924C27}"/>
    <hyperlink ref="O6" location="'TH-MEA'!A1" display="TH-MEA" xr:uid="{00CAEE0E-4201-411A-804A-C23D80A9C3C9}"/>
    <hyperlink ref="V6" location="'PIP-SEC'!A1" display="PIP-SEC" xr:uid="{ECFD2413-761B-40E0-A9EF-0FAAF583FA68}"/>
    <hyperlink ref="X6" location="'BWP Telecom'!A1" display="BWP Telecom" xr:uid="{776E9AE2-BD20-4226-9E3B-D394E9ED543E}"/>
    <hyperlink ref="T6" location="'Consumers Energy'!A1" display="Consumers Energy" xr:uid="{7EB3918A-7A85-4C4F-87C6-0B8EC26563D0}"/>
    <hyperlink ref="S6" location="CPS_ADMS_BV!A1" display="CPS_ADMS_BV" xr:uid="{A655F56E-8BEE-46E1-862A-24A7753146BB}"/>
    <hyperlink ref="Q6" location="'TH-PEA-IMPL'!A1" display="TH-PEA-IMPL" xr:uid="{E24A0312-8B8F-4263-BC9B-769D39F743D7}"/>
    <hyperlink ref="G6" location="'Canadian Solar Spain'!A2" display="Canadian Solar Spain" xr:uid="{F9AAA9D5-EA87-49D4-9A80-FFF1D2152329}"/>
    <hyperlink ref="U6" location="'WB_EVN'!A1" display="WB_EVN" xr:uid="{0CAA6520-8D0E-439C-9A40-DD93AF21A85F}"/>
    <hyperlink ref="W6" location="'BHE'!A1" display="BHE" xr:uid="{3DECF76A-0452-418C-B015-7E50A0DF7DB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004A-64A1-4068-B2A6-AAB91F4A1A92}">
  <dimension ref="A1:Z58"/>
  <sheetViews>
    <sheetView showZeros="0" workbookViewId="0">
      <selection activeCell="P16" sqref="P16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133" t="s">
        <v>29</v>
      </c>
      <c r="C4" s="220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3">
        <v>2022</v>
      </c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5"/>
    </row>
    <row r="5" spans="1:26" ht="15.75" thickBot="1">
      <c r="A5" t="s">
        <v>39</v>
      </c>
      <c r="B5" s="83"/>
      <c r="C5" s="6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6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134"/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104"/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1">
        <v>0</v>
      </c>
      <c r="O7" s="88">
        <v>0</v>
      </c>
      <c r="P7" s="88">
        <v>0</v>
      </c>
      <c r="Q7" s="88">
        <v>0</v>
      </c>
      <c r="R7" s="40">
        <v>0</v>
      </c>
      <c r="S7" s="40">
        <v>0</v>
      </c>
      <c r="T7" s="40">
        <v>0</v>
      </c>
      <c r="U7" s="174"/>
      <c r="V7" s="174"/>
      <c r="W7" s="174"/>
      <c r="X7" s="174"/>
      <c r="Y7" s="174"/>
      <c r="Z7" s="176"/>
    </row>
    <row r="8" spans="1:26">
      <c r="B8" s="104" t="str">
        <f>'Summary-hours'!B8</f>
        <v>Atanacio</v>
      </c>
      <c r="C8" s="36">
        <v>51.5</v>
      </c>
      <c r="D8" s="36">
        <v>65.5</v>
      </c>
      <c r="E8" s="47">
        <v>46</v>
      </c>
      <c r="F8" s="47">
        <v>23</v>
      </c>
      <c r="G8" s="47">
        <v>50</v>
      </c>
      <c r="H8" s="47">
        <v>50.5</v>
      </c>
      <c r="I8" s="47">
        <v>38</v>
      </c>
      <c r="J8" s="47">
        <v>48</v>
      </c>
      <c r="K8" s="47">
        <v>44.5</v>
      </c>
      <c r="L8" s="47">
        <v>37</v>
      </c>
      <c r="M8" s="47">
        <v>68.5</v>
      </c>
      <c r="N8" s="100">
        <v>76</v>
      </c>
      <c r="O8" s="88">
        <v>40</v>
      </c>
      <c r="P8" s="88">
        <v>40</v>
      </c>
      <c r="Q8" s="88">
        <v>40</v>
      </c>
      <c r="R8" s="88">
        <v>40</v>
      </c>
      <c r="S8" s="88">
        <v>80</v>
      </c>
      <c r="T8" s="88">
        <v>40</v>
      </c>
      <c r="U8" s="88">
        <v>40</v>
      </c>
      <c r="V8" s="174"/>
      <c r="W8" s="174"/>
      <c r="X8" s="174"/>
      <c r="Y8" s="174"/>
      <c r="Z8" s="176"/>
    </row>
    <row r="9" spans="1:26">
      <c r="B9" s="104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7">
        <v>0</v>
      </c>
      <c r="J9" s="47">
        <v>0</v>
      </c>
      <c r="K9" s="47"/>
      <c r="L9" s="40"/>
      <c r="M9" s="40">
        <v>0</v>
      </c>
      <c r="N9" s="41">
        <v>0</v>
      </c>
      <c r="O9" s="88"/>
      <c r="P9" s="88"/>
      <c r="Q9" s="88"/>
      <c r="R9" s="40"/>
      <c r="S9" s="40"/>
      <c r="T9" s="40">
        <v>0</v>
      </c>
      <c r="U9" s="174"/>
      <c r="V9" s="174"/>
      <c r="W9" s="174"/>
      <c r="X9" s="174"/>
      <c r="Y9" s="174"/>
      <c r="Z9" s="176"/>
    </row>
    <row r="10" spans="1:26">
      <c r="B10" s="104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7">
        <v>0</v>
      </c>
      <c r="J10" s="47">
        <v>0</v>
      </c>
      <c r="K10" s="47"/>
      <c r="L10" s="47"/>
      <c r="M10" s="40">
        <v>0</v>
      </c>
      <c r="N10" s="41">
        <v>0</v>
      </c>
      <c r="O10" s="88"/>
      <c r="P10" s="88"/>
      <c r="Q10" s="88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104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7">
        <v>0</v>
      </c>
      <c r="J11" s="47">
        <v>8</v>
      </c>
      <c r="K11" s="47"/>
      <c r="L11" s="92"/>
      <c r="M11" s="40">
        <v>0</v>
      </c>
      <c r="N11" s="41"/>
      <c r="O11" s="88"/>
      <c r="P11" s="88"/>
      <c r="Q11" s="88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104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7">
        <v>0</v>
      </c>
      <c r="J12" s="47">
        <v>0</v>
      </c>
      <c r="K12" s="47"/>
      <c r="L12" s="40"/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104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7">
        <v>0</v>
      </c>
      <c r="J13" s="47">
        <v>0</v>
      </c>
      <c r="K13" s="47"/>
      <c r="L13" s="40"/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104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7">
        <v>0</v>
      </c>
      <c r="J14" s="47">
        <v>0</v>
      </c>
      <c r="K14" s="47"/>
      <c r="L14" s="40"/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104" t="str">
        <f>'Summary-hours'!B15</f>
        <v>Ocando</v>
      </c>
      <c r="C15" s="36" t="s">
        <v>106</v>
      </c>
      <c r="D15" s="36" t="s">
        <v>106</v>
      </c>
      <c r="E15" s="92"/>
      <c r="F15" s="92"/>
      <c r="G15" s="92"/>
      <c r="H15" s="92"/>
      <c r="I15" s="47">
        <v>10</v>
      </c>
      <c r="J15" s="47">
        <v>15.5</v>
      </c>
      <c r="K15" s="47">
        <v>1.5</v>
      </c>
      <c r="L15" s="40"/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104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7">
        <v>0</v>
      </c>
      <c r="K16" s="40">
        <v>0</v>
      </c>
      <c r="L16" s="40">
        <v>0</v>
      </c>
      <c r="M16" s="40">
        <v>0</v>
      </c>
      <c r="N16" s="41">
        <v>0</v>
      </c>
      <c r="O16" s="40">
        <v>24</v>
      </c>
      <c r="P16" s="40">
        <v>32</v>
      </c>
      <c r="Q16" s="40">
        <v>32</v>
      </c>
      <c r="R16" s="40">
        <v>8</v>
      </c>
      <c r="S16" s="40">
        <v>40</v>
      </c>
      <c r="T16" s="40">
        <v>8</v>
      </c>
      <c r="U16" s="40">
        <v>8</v>
      </c>
      <c r="V16" s="174"/>
      <c r="W16" s="174"/>
      <c r="X16" s="174"/>
      <c r="Y16" s="174"/>
      <c r="Z16" s="176"/>
    </row>
    <row r="17" spans="2:26">
      <c r="B17" s="104" t="str">
        <f>'Summary-hours'!B17</f>
        <v>Deiro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7">
        <v>0</v>
      </c>
      <c r="K17" s="40">
        <v>0</v>
      </c>
      <c r="L17" s="40">
        <v>0</v>
      </c>
      <c r="M17" s="40">
        <v>0</v>
      </c>
      <c r="N17" s="41">
        <v>0</v>
      </c>
      <c r="O17" s="40">
        <v>24</v>
      </c>
      <c r="P17" s="40">
        <v>32</v>
      </c>
      <c r="Q17" s="40">
        <v>32</v>
      </c>
      <c r="R17" s="40">
        <v>8</v>
      </c>
      <c r="S17" s="40">
        <v>40</v>
      </c>
      <c r="T17" s="40">
        <v>8</v>
      </c>
      <c r="U17" s="40">
        <v>8</v>
      </c>
      <c r="V17" s="174"/>
      <c r="W17" s="174"/>
      <c r="X17" s="174"/>
      <c r="Y17" s="174"/>
      <c r="Z17" s="176"/>
    </row>
    <row r="18" spans="2:26">
      <c r="B18" s="104" t="str">
        <f>'Summary-hours'!B18</f>
        <v>Borlase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7">
        <v>0</v>
      </c>
      <c r="K18" s="40">
        <v>0</v>
      </c>
      <c r="L18" s="40">
        <v>0</v>
      </c>
      <c r="M18" s="40">
        <v>0</v>
      </c>
      <c r="N18" s="41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174"/>
      <c r="V18" s="174"/>
      <c r="W18" s="174"/>
      <c r="X18" s="174"/>
      <c r="Y18" s="174"/>
      <c r="Z18" s="176"/>
    </row>
    <row r="19" spans="2:26">
      <c r="B19" s="104">
        <f>'Summary-hours'!B19</f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7">
        <v>0</v>
      </c>
      <c r="K19" s="40">
        <v>0</v>
      </c>
      <c r="L19" s="40">
        <v>0</v>
      </c>
      <c r="M19" s="40">
        <v>0</v>
      </c>
      <c r="N19" s="41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174"/>
      <c r="V19" s="174"/>
      <c r="W19" s="174"/>
      <c r="X19" s="174"/>
      <c r="Y19" s="174"/>
      <c r="Z19" s="176"/>
    </row>
    <row r="20" spans="2:26">
      <c r="B20" s="104">
        <f>'Summary-hours'!B20</f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7">
        <v>0</v>
      </c>
      <c r="K20" s="40">
        <v>0</v>
      </c>
      <c r="L20" s="40">
        <v>0</v>
      </c>
      <c r="M20" s="40">
        <v>0</v>
      </c>
      <c r="N20" s="41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174"/>
      <c r="V20" s="174"/>
      <c r="W20" s="174"/>
      <c r="X20" s="174"/>
      <c r="Y20" s="174"/>
      <c r="Z20" s="176"/>
    </row>
    <row r="21" spans="2:26">
      <c r="B21" s="104">
        <f>'Summary-hours'!B21</f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7">
        <v>0</v>
      </c>
      <c r="K21" s="40">
        <v>0</v>
      </c>
      <c r="L21" s="40">
        <v>0</v>
      </c>
      <c r="M21" s="40">
        <v>0</v>
      </c>
      <c r="N21" s="41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174"/>
      <c r="V21" s="174"/>
      <c r="W21" s="174"/>
      <c r="X21" s="174"/>
      <c r="Y21" s="174"/>
      <c r="Z21" s="176"/>
    </row>
    <row r="22" spans="2:26">
      <c r="B22" s="104">
        <f>'Summary-hours'!B22</f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7">
        <v>0</v>
      </c>
      <c r="K22" s="40">
        <v>0</v>
      </c>
      <c r="L22" s="40">
        <v>0</v>
      </c>
      <c r="M22" s="40">
        <v>0</v>
      </c>
      <c r="N22" s="41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174"/>
      <c r="V22" s="174"/>
      <c r="W22" s="174"/>
      <c r="X22" s="174"/>
      <c r="Y22" s="174"/>
      <c r="Z22" s="176"/>
    </row>
    <row r="23" spans="2:26">
      <c r="B23" s="104">
        <f>'Summary-hours'!B23</f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7">
        <v>0</v>
      </c>
      <c r="K23" s="40">
        <v>0</v>
      </c>
      <c r="L23" s="40">
        <v>0</v>
      </c>
      <c r="M23" s="40">
        <v>0</v>
      </c>
      <c r="N23" s="41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174"/>
      <c r="V23" s="174"/>
      <c r="W23" s="174"/>
      <c r="X23" s="174"/>
      <c r="Y23" s="174"/>
      <c r="Z23" s="176"/>
    </row>
    <row r="24" spans="2:26">
      <c r="B24" s="104">
        <f>'Summary-hours'!B24</f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7">
        <v>0</v>
      </c>
      <c r="K24" s="40">
        <v>0</v>
      </c>
      <c r="L24" s="40">
        <v>0</v>
      </c>
      <c r="M24" s="40">
        <v>0</v>
      </c>
      <c r="N24" s="41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174"/>
      <c r="V24" s="174"/>
      <c r="W24" s="174"/>
      <c r="X24" s="174"/>
      <c r="Y24" s="174"/>
      <c r="Z24" s="176"/>
    </row>
    <row r="25" spans="2:26">
      <c r="B25" s="104">
        <f>'Summary-hours'!B25</f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7">
        <v>0</v>
      </c>
      <c r="K25" s="40">
        <v>0</v>
      </c>
      <c r="L25" s="40">
        <v>0</v>
      </c>
      <c r="M25" s="40">
        <v>0</v>
      </c>
      <c r="N25" s="41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174"/>
      <c r="V25" s="174"/>
      <c r="W25" s="174"/>
      <c r="X25" s="174"/>
      <c r="Y25" s="174"/>
      <c r="Z25" s="176"/>
    </row>
    <row r="26" spans="2:26">
      <c r="B26" s="104">
        <f>'Summary-hours'!B26</f>
        <v>0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7">
        <v>0</v>
      </c>
      <c r="K26" s="40">
        <v>0</v>
      </c>
      <c r="L26" s="40">
        <v>0</v>
      </c>
      <c r="M26" s="40">
        <v>0</v>
      </c>
      <c r="N26" s="41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174"/>
      <c r="V26" s="174"/>
      <c r="W26" s="174"/>
      <c r="X26" s="174"/>
      <c r="Y26" s="174"/>
      <c r="Z26" s="176"/>
    </row>
    <row r="27" spans="2:26" ht="15.75" thickBot="1">
      <c r="B27" s="105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175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83" t="s">
        <v>59</v>
      </c>
      <c r="C28" s="45">
        <f>SUM(C8:C27)</f>
        <v>51.5</v>
      </c>
      <c r="D28" s="45">
        <f t="shared" ref="D28:T28" si="0">SUM(D8:D27)</f>
        <v>65.5</v>
      </c>
      <c r="E28" s="45">
        <f t="shared" si="0"/>
        <v>46</v>
      </c>
      <c r="F28" s="45">
        <f t="shared" si="0"/>
        <v>23</v>
      </c>
      <c r="G28" s="45">
        <f t="shared" si="0"/>
        <v>50</v>
      </c>
      <c r="H28" s="45">
        <f t="shared" si="0"/>
        <v>50.5</v>
      </c>
      <c r="I28" s="45">
        <f t="shared" si="0"/>
        <v>48</v>
      </c>
      <c r="J28" s="45">
        <f t="shared" si="0"/>
        <v>71.5</v>
      </c>
      <c r="K28" s="45">
        <f t="shared" si="0"/>
        <v>46</v>
      </c>
      <c r="L28" s="45">
        <f t="shared" si="0"/>
        <v>37</v>
      </c>
      <c r="M28" s="45">
        <f t="shared" si="0"/>
        <v>68.5</v>
      </c>
      <c r="N28" s="46">
        <f t="shared" si="0"/>
        <v>76</v>
      </c>
      <c r="O28" s="45">
        <f t="shared" si="0"/>
        <v>88</v>
      </c>
      <c r="P28" s="45">
        <f t="shared" si="0"/>
        <v>104</v>
      </c>
      <c r="Q28" s="45">
        <f t="shared" si="0"/>
        <v>104</v>
      </c>
      <c r="R28" s="45">
        <f t="shared" si="0"/>
        <v>56</v>
      </c>
      <c r="S28" s="45">
        <f t="shared" si="0"/>
        <v>160</v>
      </c>
      <c r="T28" s="45">
        <f t="shared" si="0"/>
        <v>56</v>
      </c>
      <c r="U28" s="45">
        <f>SUM(U8:U27)</f>
        <v>56</v>
      </c>
      <c r="V28" s="45">
        <f t="shared" ref="V28" si="1">SUM(V8:V27)</f>
        <v>0</v>
      </c>
      <c r="W28" s="45">
        <f t="shared" ref="W28" si="2">SUM(W8:W27)</f>
        <v>0</v>
      </c>
      <c r="X28" s="45">
        <f t="shared" ref="X28" si="3">SUM(X8:X27)</f>
        <v>0</v>
      </c>
      <c r="Y28" s="45">
        <f t="shared" ref="Y28" si="4">SUM(Y8:Y27)</f>
        <v>0</v>
      </c>
      <c r="Z28" s="126">
        <f t="shared" ref="Z28" si="5">SUM(Z8:Z27)</f>
        <v>0</v>
      </c>
    </row>
    <row r="29" spans="2:26"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2:26"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2:26"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2:26"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2:26"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  <row r="34" spans="2:26" ht="15.75" thickBot="1"/>
    <row r="35" spans="2:26" ht="21.75" thickBot="1">
      <c r="B35" s="133" t="s">
        <v>66</v>
      </c>
      <c r="C35" s="222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3">
        <v>2022</v>
      </c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5"/>
    </row>
    <row r="36" spans="2:26" ht="15.75" thickBot="1">
      <c r="B36" s="83"/>
      <c r="C36" s="143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6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4"/>
      <c r="C37" s="76"/>
      <c r="N37" s="127"/>
      <c r="Z37" s="75"/>
    </row>
    <row r="38" spans="2:26">
      <c r="B38" s="104" t="str">
        <f>'Summary-hours'!B38</f>
        <v>Adib</v>
      </c>
      <c r="C38" s="177"/>
      <c r="D38" s="40"/>
      <c r="E38" s="40"/>
      <c r="F38" s="40"/>
      <c r="G38" s="40"/>
      <c r="H38" s="40"/>
      <c r="I38" s="40"/>
      <c r="J38" s="40"/>
      <c r="K38" s="40"/>
      <c r="L38" s="40"/>
      <c r="M38" s="174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104" t="str">
        <f>'Summary-hours'!B39</f>
        <v>Apostolov</v>
      </c>
      <c r="C39" s="177"/>
      <c r="D39" s="40"/>
      <c r="E39" s="40"/>
      <c r="F39" s="40"/>
      <c r="G39" s="40"/>
      <c r="H39" s="40"/>
      <c r="I39" s="40"/>
      <c r="J39" s="40"/>
      <c r="K39" s="40"/>
      <c r="L39" s="40"/>
      <c r="M39" s="174">
        <v>0</v>
      </c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104" t="str">
        <f>'Summary-hours'!B40</f>
        <v>Brunner</v>
      </c>
      <c r="C40" s="177"/>
      <c r="D40" s="40"/>
      <c r="E40" s="40"/>
      <c r="F40" s="40"/>
      <c r="G40" s="40"/>
      <c r="H40" s="40"/>
      <c r="I40" s="40"/>
      <c r="J40" s="40"/>
      <c r="K40" s="40"/>
      <c r="L40" s="40"/>
      <c r="M40" s="174">
        <v>0</v>
      </c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104" t="str">
        <f>'Summary-hours'!B41</f>
        <v>Carr</v>
      </c>
      <c r="C41" s="177"/>
      <c r="D41" s="40"/>
      <c r="E41" s="40"/>
      <c r="F41" s="40"/>
      <c r="G41" s="40"/>
      <c r="H41" s="40"/>
      <c r="I41" s="40"/>
      <c r="J41" s="40"/>
      <c r="K41" s="40"/>
      <c r="L41" s="40"/>
      <c r="M41" s="174">
        <v>0</v>
      </c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104" t="str">
        <f>'Summary-hours'!B42</f>
        <v>Cleveland</v>
      </c>
      <c r="C42" s="177"/>
      <c r="D42" s="40"/>
      <c r="E42" s="40"/>
      <c r="F42" s="40"/>
      <c r="G42" s="40"/>
      <c r="H42" s="40"/>
      <c r="I42" s="40"/>
      <c r="J42" s="40"/>
      <c r="K42" s="40"/>
      <c r="L42" s="40"/>
      <c r="M42" s="174">
        <v>0</v>
      </c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104" t="str">
        <f>'Summary-hours'!B43</f>
        <v>DePillis</v>
      </c>
      <c r="C43" s="177"/>
      <c r="D43" s="40"/>
      <c r="E43" s="40"/>
      <c r="F43" s="40"/>
      <c r="G43" s="40"/>
      <c r="H43" s="40"/>
      <c r="I43" s="40"/>
      <c r="J43" s="40"/>
      <c r="K43" s="40"/>
      <c r="L43" s="40"/>
      <c r="M43" s="174">
        <v>0</v>
      </c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104" t="str">
        <f>'Summary-hours'!B44</f>
        <v>Hayes</v>
      </c>
      <c r="C44" s="177"/>
      <c r="D44" s="40"/>
      <c r="E44" s="40"/>
      <c r="F44" s="40"/>
      <c r="G44" s="40"/>
      <c r="H44" s="40"/>
      <c r="I44" s="40"/>
      <c r="J44" s="40"/>
      <c r="K44" s="40"/>
      <c r="L44" s="40"/>
      <c r="M44" s="174">
        <v>0</v>
      </c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104" t="str">
        <f>'Summary-hours'!B45</f>
        <v>Murphy</v>
      </c>
      <c r="C45" s="177"/>
      <c r="D45" s="40"/>
      <c r="E45" s="40"/>
      <c r="F45" s="40"/>
      <c r="G45" s="40"/>
      <c r="H45" s="40"/>
      <c r="I45" s="40"/>
      <c r="J45" s="40"/>
      <c r="K45" s="40"/>
      <c r="L45" s="40"/>
      <c r="M45" s="174">
        <v>0</v>
      </c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104" t="str">
        <f>'Summary-hours'!B46</f>
        <v>Palermo</v>
      </c>
      <c r="C46" s="177"/>
      <c r="D46" s="40"/>
      <c r="E46" s="40"/>
      <c r="F46" s="40"/>
      <c r="G46" s="40"/>
      <c r="H46" s="40"/>
      <c r="I46" s="40"/>
      <c r="J46" s="40"/>
      <c r="K46" s="40"/>
      <c r="L46" s="40"/>
      <c r="M46" s="174">
        <v>0</v>
      </c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104" t="str">
        <f>'Summary-hours'!B47</f>
        <v>Rodas</v>
      </c>
      <c r="C47" s="177"/>
      <c r="D47" s="40"/>
      <c r="E47" s="40"/>
      <c r="F47" s="40"/>
      <c r="G47" s="40"/>
      <c r="H47" s="40"/>
      <c r="I47" s="40"/>
      <c r="J47" s="40"/>
      <c r="K47" s="40"/>
      <c r="L47" s="40"/>
      <c r="M47" s="174">
        <v>0</v>
      </c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104" t="str">
        <f>'Summary-hours'!B48</f>
        <v>Zuluaga</v>
      </c>
      <c r="C48" s="177"/>
      <c r="D48" s="40"/>
      <c r="E48" s="40"/>
      <c r="F48" s="40"/>
      <c r="G48" s="40"/>
      <c r="H48" s="40"/>
      <c r="I48" s="40"/>
      <c r="J48" s="40"/>
      <c r="K48" s="40"/>
      <c r="L48" s="40"/>
      <c r="M48" s="174">
        <v>0</v>
      </c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104" t="str">
        <f>'Summary-hours'!B49</f>
        <v>Guill</v>
      </c>
      <c r="C49" s="177"/>
      <c r="D49" s="40"/>
      <c r="E49" s="40"/>
      <c r="F49" s="40"/>
      <c r="G49" s="40"/>
      <c r="H49" s="40"/>
      <c r="I49" s="40"/>
      <c r="J49" s="40"/>
      <c r="K49" s="40"/>
      <c r="L49" s="40"/>
      <c r="M49" s="174">
        <v>0</v>
      </c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104" t="str">
        <f>'Summary-hours'!B50</f>
        <v>Lee (Annabelle)</v>
      </c>
      <c r="C50" s="177"/>
      <c r="D50" s="40"/>
      <c r="E50" s="40"/>
      <c r="F50" s="40"/>
      <c r="G50" s="40"/>
      <c r="H50" s="40"/>
      <c r="I50" s="40"/>
      <c r="J50" s="40"/>
      <c r="K50" s="40"/>
      <c r="L50" s="40"/>
      <c r="M50" s="174">
        <v>0</v>
      </c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104" t="str">
        <f>'Summary-hours'!B51</f>
        <v>Lin</v>
      </c>
      <c r="C51" s="177"/>
      <c r="D51" s="40"/>
      <c r="E51" s="40"/>
      <c r="F51" s="40"/>
      <c r="G51" s="40"/>
      <c r="H51" s="40"/>
      <c r="I51" s="40"/>
      <c r="J51" s="40"/>
      <c r="K51" s="40"/>
      <c r="L51" s="40"/>
      <c r="M51" s="174">
        <v>0</v>
      </c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104" t="str">
        <f>'Summary-hours'!B52</f>
        <v>Songpol</v>
      </c>
      <c r="C52" s="177"/>
      <c r="D52" s="40"/>
      <c r="E52" s="40"/>
      <c r="F52" s="40"/>
      <c r="G52" s="40"/>
      <c r="H52" s="40"/>
      <c r="I52" s="40"/>
      <c r="J52" s="40"/>
      <c r="K52" s="40"/>
      <c r="L52" s="40"/>
      <c r="M52" s="174">
        <v>0</v>
      </c>
      <c r="N52" s="41"/>
      <c r="O52" s="40"/>
      <c r="P52" s="40"/>
      <c r="Q52" s="40"/>
      <c r="R52" s="40"/>
      <c r="S52" s="40"/>
      <c r="T52" s="40"/>
      <c r="U52" s="174"/>
      <c r="V52" s="174"/>
      <c r="W52" s="174"/>
      <c r="X52" s="174"/>
      <c r="Y52" s="174"/>
      <c r="Z52" s="176"/>
    </row>
    <row r="53" spans="2:26">
      <c r="B53" s="104" t="str">
        <f>'Summary-hours'!B53</f>
        <v>Rana</v>
      </c>
      <c r="C53" s="177"/>
      <c r="D53" s="40"/>
      <c r="E53" s="40"/>
      <c r="F53" s="40"/>
      <c r="G53" s="40"/>
      <c r="H53" s="40"/>
      <c r="I53" s="40"/>
      <c r="J53" s="40"/>
      <c r="K53" s="40"/>
      <c r="L53" s="40"/>
      <c r="M53" s="174">
        <v>0</v>
      </c>
      <c r="N53" s="41"/>
      <c r="O53" s="40"/>
      <c r="P53" s="40"/>
      <c r="Q53" s="40"/>
      <c r="R53" s="40"/>
      <c r="S53" s="40"/>
      <c r="T53" s="40"/>
      <c r="U53" s="174"/>
      <c r="V53" s="174"/>
      <c r="W53" s="174"/>
      <c r="X53" s="174"/>
      <c r="Y53" s="174"/>
      <c r="Z53" s="176"/>
    </row>
    <row r="54" spans="2:26">
      <c r="B54" s="105" t="str">
        <f>'Summary-hours'!B54</f>
        <v>Abad</v>
      </c>
      <c r="C54" s="180">
        <v>44</v>
      </c>
      <c r="D54" s="91">
        <v>49</v>
      </c>
      <c r="E54" s="73">
        <v>18.5</v>
      </c>
      <c r="F54" s="73">
        <v>5</v>
      </c>
      <c r="G54" s="73">
        <v>2</v>
      </c>
      <c r="H54" s="71"/>
      <c r="I54" s="73">
        <v>5</v>
      </c>
      <c r="J54" s="73">
        <v>8</v>
      </c>
      <c r="K54" s="73">
        <v>5</v>
      </c>
      <c r="L54" s="73">
        <v>3.5</v>
      </c>
      <c r="M54" s="73">
        <v>5.5</v>
      </c>
      <c r="N54" s="185">
        <v>2</v>
      </c>
      <c r="O54" s="49">
        <v>40</v>
      </c>
      <c r="P54" s="49">
        <v>10</v>
      </c>
      <c r="Q54" s="49"/>
      <c r="R54" s="49"/>
      <c r="S54" s="49"/>
      <c r="T54" s="49"/>
      <c r="U54" s="174"/>
      <c r="V54" s="174"/>
      <c r="W54" s="174"/>
      <c r="X54" s="174"/>
      <c r="Y54" s="174"/>
      <c r="Z54" s="176"/>
    </row>
    <row r="55" spans="2:26">
      <c r="B55" s="104" t="str">
        <f>'Summary-hours'!B55</f>
        <v>Jarriel</v>
      </c>
      <c r="C55" s="177"/>
      <c r="D55" s="40"/>
      <c r="E55" s="40"/>
      <c r="F55" s="40"/>
      <c r="G55" s="40"/>
      <c r="H55" s="40"/>
      <c r="I55" s="40"/>
      <c r="J55" s="40"/>
      <c r="K55" s="40"/>
      <c r="L55" s="40"/>
      <c r="M55" s="174">
        <v>0</v>
      </c>
      <c r="N55" s="41"/>
      <c r="O55" s="40"/>
      <c r="P55" s="40"/>
      <c r="Q55" s="40"/>
      <c r="R55" s="40"/>
      <c r="S55" s="40"/>
      <c r="T55" s="40"/>
      <c r="U55" s="174"/>
      <c r="V55" s="174"/>
      <c r="W55" s="174"/>
      <c r="X55" s="174"/>
      <c r="Y55" s="174"/>
      <c r="Z55" s="176"/>
    </row>
    <row r="56" spans="2:26">
      <c r="B56" s="104" t="str">
        <f>'Summary-hours'!B56</f>
        <v>Yankovski</v>
      </c>
      <c r="C56" s="177"/>
      <c r="D56" s="40"/>
      <c r="E56" s="40"/>
      <c r="F56" s="40"/>
      <c r="G56" s="40"/>
      <c r="H56" s="40"/>
      <c r="I56" s="40"/>
      <c r="J56" s="40"/>
      <c r="K56" s="40"/>
      <c r="L56" s="40"/>
      <c r="M56" s="174">
        <v>0</v>
      </c>
      <c r="N56" s="41"/>
      <c r="O56" s="40"/>
      <c r="P56" s="40"/>
      <c r="Q56" s="40"/>
      <c r="R56" s="40"/>
      <c r="S56" s="40"/>
      <c r="T56" s="40"/>
      <c r="U56" s="174"/>
      <c r="V56" s="174"/>
      <c r="W56" s="174"/>
      <c r="X56" s="174"/>
      <c r="Y56" s="174"/>
      <c r="Z56" s="176"/>
    </row>
    <row r="57" spans="2:26" ht="15.75" thickBot="1">
      <c r="B57" s="105">
        <f>'Summary-hours'!B57</f>
        <v>0</v>
      </c>
      <c r="C57" s="181"/>
      <c r="D57" s="125"/>
      <c r="E57" s="125"/>
      <c r="F57" s="125"/>
      <c r="G57" s="125"/>
      <c r="H57" s="125"/>
      <c r="I57" s="125"/>
      <c r="J57" s="125"/>
      <c r="K57" s="125"/>
      <c r="L57" s="125"/>
      <c r="M57" s="182"/>
      <c r="N57" s="186"/>
      <c r="O57" s="125"/>
      <c r="P57" s="125"/>
      <c r="Q57" s="125"/>
      <c r="R57" s="125"/>
      <c r="S57" s="125"/>
      <c r="T57" s="125"/>
      <c r="U57" s="183"/>
      <c r="V57" s="183"/>
      <c r="W57" s="183"/>
      <c r="X57" s="183"/>
      <c r="Y57" s="183"/>
      <c r="Z57" s="184"/>
    </row>
    <row r="58" spans="2:26" ht="15.75" thickBot="1">
      <c r="B58" s="83" t="s">
        <v>59</v>
      </c>
      <c r="C58" s="45">
        <f>SUM(C38:C57)</f>
        <v>44</v>
      </c>
      <c r="D58" s="45">
        <f t="shared" ref="D58:T58" si="6">SUM(D38:D57)</f>
        <v>49</v>
      </c>
      <c r="E58" s="45">
        <f t="shared" si="6"/>
        <v>18.5</v>
      </c>
      <c r="F58" s="45">
        <f t="shared" si="6"/>
        <v>5</v>
      </c>
      <c r="G58" s="45">
        <f t="shared" si="6"/>
        <v>2</v>
      </c>
      <c r="H58" s="45">
        <f t="shared" si="6"/>
        <v>0</v>
      </c>
      <c r="I58" s="45">
        <f t="shared" si="6"/>
        <v>5</v>
      </c>
      <c r="J58" s="45">
        <f t="shared" si="6"/>
        <v>8</v>
      </c>
      <c r="K58" s="45">
        <f t="shared" si="6"/>
        <v>5</v>
      </c>
      <c r="L58" s="45">
        <f t="shared" si="6"/>
        <v>3.5</v>
      </c>
      <c r="M58" s="45">
        <f t="shared" si="6"/>
        <v>5.5</v>
      </c>
      <c r="N58" s="46">
        <f t="shared" si="6"/>
        <v>2</v>
      </c>
      <c r="O58" s="45">
        <f t="shared" si="6"/>
        <v>40</v>
      </c>
      <c r="P58" s="45">
        <f t="shared" si="6"/>
        <v>10</v>
      </c>
      <c r="Q58" s="45">
        <f t="shared" si="6"/>
        <v>0</v>
      </c>
      <c r="R58" s="45">
        <f t="shared" si="6"/>
        <v>0</v>
      </c>
      <c r="S58" s="45">
        <f t="shared" si="6"/>
        <v>0</v>
      </c>
      <c r="T58" s="45">
        <f t="shared" si="6"/>
        <v>0</v>
      </c>
      <c r="U58" s="45">
        <f>SUM(U38:U57)</f>
        <v>0</v>
      </c>
      <c r="V58" s="45">
        <f t="shared" ref="V58:Z58" si="7">SUM(V38:V57)</f>
        <v>0</v>
      </c>
      <c r="W58" s="45">
        <f t="shared" si="7"/>
        <v>0</v>
      </c>
      <c r="X58" s="45">
        <f t="shared" si="7"/>
        <v>0</v>
      </c>
      <c r="Y58" s="45">
        <f t="shared" si="7"/>
        <v>0</v>
      </c>
      <c r="Z58" s="126">
        <f t="shared" si="7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AB888F6F-5CE9-45C4-B35E-9E9B650D6E5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17C9-4346-4A3E-8157-20B06D7892D6}">
  <dimension ref="A1:Z58"/>
  <sheetViews>
    <sheetView showZeros="0" tabSelected="1" topLeftCell="A8" workbookViewId="0">
      <selection activeCell="O18" sqref="O18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30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141"/>
      <c r="C5" s="143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8"/>
      <c r="P8" s="38"/>
      <c r="Q8" s="38"/>
      <c r="R8" s="38"/>
      <c r="S8" s="38"/>
      <c r="T8" s="38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47">
        <v>10</v>
      </c>
      <c r="E9" s="47">
        <v>4</v>
      </c>
      <c r="F9" s="47">
        <v>2</v>
      </c>
      <c r="G9" s="88"/>
      <c r="H9" s="47">
        <v>4</v>
      </c>
      <c r="I9" s="88"/>
      <c r="J9" s="47">
        <v>4</v>
      </c>
      <c r="K9" s="47">
        <v>4</v>
      </c>
      <c r="L9" s="47">
        <v>6</v>
      </c>
      <c r="M9" s="47">
        <v>28</v>
      </c>
      <c r="N9" s="100">
        <v>22</v>
      </c>
      <c r="O9" s="38"/>
      <c r="P9" s="38">
        <v>20</v>
      </c>
      <c r="Q9" s="38">
        <v>20</v>
      </c>
      <c r="R9" s="38">
        <v>40</v>
      </c>
      <c r="S9" s="38"/>
      <c r="T9" s="38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47" t="s">
        <v>106</v>
      </c>
      <c r="E10" s="47" t="s">
        <v>106</v>
      </c>
      <c r="F10" s="47"/>
      <c r="G10" s="88"/>
      <c r="H10" s="47"/>
      <c r="I10" s="88"/>
      <c r="J10" s="47">
        <v>0</v>
      </c>
      <c r="K10" s="47"/>
      <c r="L10" s="47"/>
      <c r="M10" s="47"/>
      <c r="N10" s="100">
        <v>0</v>
      </c>
      <c r="O10" s="38"/>
      <c r="P10" s="38"/>
      <c r="Q10" s="38"/>
      <c r="R10" s="38"/>
      <c r="S10" s="38"/>
      <c r="T10" s="38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47">
        <v>2</v>
      </c>
      <c r="E11" s="47">
        <v>2</v>
      </c>
      <c r="F11" s="47"/>
      <c r="G11" s="88"/>
      <c r="H11" s="47">
        <v>2</v>
      </c>
      <c r="I11" s="88"/>
      <c r="J11" s="47">
        <v>0</v>
      </c>
      <c r="K11" s="47">
        <v>2</v>
      </c>
      <c r="L11" s="47"/>
      <c r="M11" s="47"/>
      <c r="N11" s="100">
        <v>0</v>
      </c>
      <c r="O11" s="38"/>
      <c r="P11" s="38"/>
      <c r="Q11" s="38"/>
      <c r="R11" s="38">
        <v>32</v>
      </c>
      <c r="S11" s="38"/>
      <c r="T11" s="38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47" t="s">
        <v>106</v>
      </c>
      <c r="E12" s="47">
        <v>2</v>
      </c>
      <c r="F12" s="47"/>
      <c r="G12" s="88">
        <v>0</v>
      </c>
      <c r="H12" s="47">
        <v>0</v>
      </c>
      <c r="I12" s="88"/>
      <c r="J12" s="47">
        <v>0</v>
      </c>
      <c r="K12" s="47"/>
      <c r="L12" s="47"/>
      <c r="M12" s="47"/>
      <c r="N12" s="100">
        <v>0</v>
      </c>
      <c r="O12" s="38" t="s">
        <v>106</v>
      </c>
      <c r="P12" s="38" t="s">
        <v>106</v>
      </c>
      <c r="Q12" s="38" t="s">
        <v>106</v>
      </c>
      <c r="R12" s="38">
        <v>0</v>
      </c>
      <c r="S12" s="38">
        <v>0</v>
      </c>
      <c r="T12" s="38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>
        <v>9</v>
      </c>
      <c r="D13" s="47">
        <v>10</v>
      </c>
      <c r="E13" s="47">
        <v>22</v>
      </c>
      <c r="F13" s="47"/>
      <c r="G13" s="88">
        <v>0</v>
      </c>
      <c r="H13" s="47">
        <v>0</v>
      </c>
      <c r="I13" s="88"/>
      <c r="J13" s="47"/>
      <c r="K13" s="47"/>
      <c r="L13" s="47"/>
      <c r="M13" s="47">
        <v>1</v>
      </c>
      <c r="N13" s="100"/>
      <c r="O13" s="38" t="s">
        <v>106</v>
      </c>
      <c r="P13" s="38" t="s">
        <v>106</v>
      </c>
      <c r="Q13" s="38" t="s">
        <v>106</v>
      </c>
      <c r="R13" s="38">
        <v>0</v>
      </c>
      <c r="S13" s="38">
        <v>0</v>
      </c>
      <c r="T13" s="38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47" t="s">
        <v>106</v>
      </c>
      <c r="E14" s="47" t="s">
        <v>106</v>
      </c>
      <c r="F14" s="47"/>
      <c r="G14" s="88">
        <v>0</v>
      </c>
      <c r="H14" s="47">
        <v>0</v>
      </c>
      <c r="I14" s="88">
        <v>0</v>
      </c>
      <c r="J14" s="47">
        <v>0</v>
      </c>
      <c r="K14" s="47"/>
      <c r="L14" s="47"/>
      <c r="M14" s="47"/>
      <c r="N14" s="100">
        <v>0</v>
      </c>
      <c r="O14" s="38" t="s">
        <v>106</v>
      </c>
      <c r="P14" s="38"/>
      <c r="Q14" s="38" t="s">
        <v>106</v>
      </c>
      <c r="R14" s="38">
        <v>0</v>
      </c>
      <c r="S14" s="38">
        <v>0</v>
      </c>
      <c r="T14" s="38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>
        <v>28.5</v>
      </c>
      <c r="D15" s="47">
        <v>55.5</v>
      </c>
      <c r="E15" s="47">
        <v>15</v>
      </c>
      <c r="F15" s="47">
        <v>4</v>
      </c>
      <c r="G15" s="47"/>
      <c r="H15" s="47"/>
      <c r="I15" s="47"/>
      <c r="J15" s="47">
        <v>64</v>
      </c>
      <c r="K15" s="47">
        <v>164</v>
      </c>
      <c r="L15" s="47">
        <v>97</v>
      </c>
      <c r="M15" s="47">
        <v>93</v>
      </c>
      <c r="N15" s="100">
        <v>162</v>
      </c>
      <c r="O15" s="38" t="s">
        <v>106</v>
      </c>
      <c r="P15" s="38">
        <v>40</v>
      </c>
      <c r="Q15" s="38">
        <v>60</v>
      </c>
      <c r="R15" s="38">
        <v>80</v>
      </c>
      <c r="S15" s="38">
        <v>0</v>
      </c>
      <c r="T15" s="38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/>
      <c r="N16" s="100">
        <v>120</v>
      </c>
      <c r="O16" s="38"/>
      <c r="P16" s="38">
        <v>20</v>
      </c>
      <c r="Q16" s="38">
        <v>40</v>
      </c>
      <c r="R16" s="38">
        <v>60</v>
      </c>
      <c r="S16" s="38">
        <v>0</v>
      </c>
      <c r="T16" s="38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7">
        <v>64</v>
      </c>
      <c r="N17" s="101">
        <v>132</v>
      </c>
      <c r="O17" s="38">
        <v>10</v>
      </c>
      <c r="P17" s="38"/>
      <c r="Q17" s="38">
        <v>40</v>
      </c>
      <c r="R17" s="38">
        <v>40</v>
      </c>
      <c r="S17" s="38">
        <v>0</v>
      </c>
      <c r="T17" s="38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37.5</v>
      </c>
      <c r="D28" s="45">
        <f>SUM(D8:D27)</f>
        <v>77.5</v>
      </c>
      <c r="E28" s="45">
        <f t="shared" ref="E28:T28" si="0">SUM(E8:E27)</f>
        <v>45</v>
      </c>
      <c r="F28" s="45">
        <f t="shared" si="0"/>
        <v>6</v>
      </c>
      <c r="G28" s="45">
        <f t="shared" si="0"/>
        <v>0</v>
      </c>
      <c r="H28" s="45">
        <f t="shared" si="0"/>
        <v>6</v>
      </c>
      <c r="I28" s="45">
        <f t="shared" si="0"/>
        <v>0</v>
      </c>
      <c r="J28" s="45">
        <f t="shared" si="0"/>
        <v>68</v>
      </c>
      <c r="K28" s="45">
        <f t="shared" si="0"/>
        <v>170</v>
      </c>
      <c r="L28" s="45">
        <f t="shared" si="0"/>
        <v>103</v>
      </c>
      <c r="M28" s="45">
        <f t="shared" si="0"/>
        <v>186</v>
      </c>
      <c r="N28" s="46">
        <f t="shared" si="0"/>
        <v>436</v>
      </c>
      <c r="O28" s="45">
        <f t="shared" si="0"/>
        <v>10</v>
      </c>
      <c r="P28" s="45">
        <f t="shared" si="0"/>
        <v>80</v>
      </c>
      <c r="Q28" s="45">
        <f t="shared" si="0"/>
        <v>160</v>
      </c>
      <c r="R28" s="45">
        <f t="shared" si="0"/>
        <v>252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66"/>
      <c r="N57" s="68"/>
      <c r="O57" s="49"/>
      <c r="P57" s="49"/>
      <c r="Q57" s="49"/>
      <c r="R57" s="49"/>
      <c r="S57" s="49"/>
      <c r="T57" s="49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00211608-55B2-491D-9F98-E4AEF0701EF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786E-BF78-4E8D-A3C7-8934B17A7E8E}">
  <dimension ref="A1:Z58"/>
  <sheetViews>
    <sheetView showZeros="0" workbookViewId="0">
      <selection activeCell="O7" sqref="O7:R14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96">
        <v>0</v>
      </c>
      <c r="P7" s="96">
        <v>0</v>
      </c>
      <c r="Q7" s="96">
        <v>0</v>
      </c>
      <c r="R7" s="96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7">
        <v>3.5</v>
      </c>
      <c r="L8" s="47">
        <v>13</v>
      </c>
      <c r="M8" s="47">
        <v>13.5</v>
      </c>
      <c r="N8" s="67">
        <v>6</v>
      </c>
      <c r="O8" s="88"/>
      <c r="P8" s="88"/>
      <c r="Q8" s="88"/>
      <c r="R8" s="88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7">
        <v>0</v>
      </c>
      <c r="L9" s="40">
        <v>0</v>
      </c>
      <c r="M9" s="40">
        <v>0</v>
      </c>
      <c r="N9" s="100">
        <v>0</v>
      </c>
      <c r="O9" s="88"/>
      <c r="P9" s="88"/>
      <c r="Q9" s="88"/>
      <c r="R9" s="88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7">
        <v>2</v>
      </c>
      <c r="L10" s="47">
        <v>5</v>
      </c>
      <c r="M10" s="40">
        <v>0</v>
      </c>
      <c r="N10" s="100">
        <v>0</v>
      </c>
      <c r="O10" s="88"/>
      <c r="P10" s="88"/>
      <c r="Q10" s="88"/>
      <c r="R10" s="88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7">
        <v>2</v>
      </c>
      <c r="L11" s="47">
        <v>26</v>
      </c>
      <c r="M11" s="47">
        <v>30</v>
      </c>
      <c r="N11" s="100">
        <v>3</v>
      </c>
      <c r="O11" s="88">
        <v>56</v>
      </c>
      <c r="P11" s="88">
        <v>24</v>
      </c>
      <c r="Q11" s="88">
        <v>40</v>
      </c>
      <c r="R11" s="88">
        <v>40</v>
      </c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7">
        <v>13</v>
      </c>
      <c r="L12" s="47">
        <v>50.5</v>
      </c>
      <c r="M12" s="47">
        <v>43.5</v>
      </c>
      <c r="N12" s="100">
        <v>45</v>
      </c>
      <c r="O12" s="88">
        <v>56</v>
      </c>
      <c r="P12" s="88">
        <v>24</v>
      </c>
      <c r="Q12" s="88">
        <v>40</v>
      </c>
      <c r="R12" s="88">
        <v>40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7">
        <v>5</v>
      </c>
      <c r="L13" s="47">
        <v>28</v>
      </c>
      <c r="M13" s="47">
        <v>17</v>
      </c>
      <c r="N13" s="100">
        <v>6</v>
      </c>
      <c r="O13" s="88">
        <v>56</v>
      </c>
      <c r="P13" s="88">
        <v>16</v>
      </c>
      <c r="Q13" s="88">
        <v>40</v>
      </c>
      <c r="R13" s="88">
        <v>40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88" t="s">
        <v>106</v>
      </c>
      <c r="P14" s="88" t="s">
        <v>106</v>
      </c>
      <c r="Q14" s="88" t="s">
        <v>106</v>
      </c>
      <c r="R14" s="88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0</v>
      </c>
      <c r="D28" s="45">
        <f>SUM(D8:D27)</f>
        <v>0</v>
      </c>
      <c r="E28" s="45">
        <f t="shared" ref="E28:T28" si="0">SUM(E8:E27)</f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25.5</v>
      </c>
      <c r="L28" s="45">
        <f t="shared" si="0"/>
        <v>122.5</v>
      </c>
      <c r="M28" s="45">
        <f t="shared" si="0"/>
        <v>104</v>
      </c>
      <c r="N28" s="46">
        <f t="shared" si="0"/>
        <v>60</v>
      </c>
      <c r="O28" s="45">
        <f t="shared" si="0"/>
        <v>168</v>
      </c>
      <c r="P28" s="45">
        <f t="shared" si="0"/>
        <v>64</v>
      </c>
      <c r="Q28" s="45">
        <f t="shared" si="0"/>
        <v>120</v>
      </c>
      <c r="R28" s="45">
        <f t="shared" si="0"/>
        <v>120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66"/>
      <c r="N57" s="68"/>
      <c r="O57" s="49"/>
      <c r="P57" s="49"/>
      <c r="Q57" s="49"/>
      <c r="R57" s="49"/>
      <c r="S57" s="49"/>
      <c r="T57" s="49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44F6951D-61E8-40BD-8EF6-D81ED9A4C4EC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C184-E0E4-40F9-8C77-5E13E2AFC59D}">
  <dimension ref="A1:Z58"/>
  <sheetViews>
    <sheetView showZeros="0" workbookViewId="0">
      <selection activeCell="T15" sqref="T15:Z16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93">
        <v>0</v>
      </c>
      <c r="P6" s="94">
        <v>0</v>
      </c>
      <c r="Q6" s="94">
        <v>0</v>
      </c>
      <c r="R6" s="94">
        <v>0</v>
      </c>
      <c r="S6" s="94">
        <v>0</v>
      </c>
      <c r="T6" s="94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94">
        <v>0</v>
      </c>
      <c r="P7" s="94">
        <v>0</v>
      </c>
      <c r="Q7" s="94">
        <v>0</v>
      </c>
      <c r="R7" s="94">
        <v>0</v>
      </c>
      <c r="S7" s="94">
        <v>0</v>
      </c>
      <c r="T7" s="94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>
        <v>25.5</v>
      </c>
      <c r="E8" s="47">
        <v>61</v>
      </c>
      <c r="F8" s="47">
        <v>31.5</v>
      </c>
      <c r="G8" s="47">
        <v>30</v>
      </c>
      <c r="H8" s="47">
        <v>17</v>
      </c>
      <c r="I8" s="47">
        <v>11.5</v>
      </c>
      <c r="J8" s="47">
        <v>24.5</v>
      </c>
      <c r="K8" s="47">
        <v>24</v>
      </c>
      <c r="L8" s="47">
        <v>36</v>
      </c>
      <c r="M8" s="47">
        <v>6.5</v>
      </c>
      <c r="N8" s="67">
        <v>1</v>
      </c>
      <c r="O8" s="92">
        <v>16</v>
      </c>
      <c r="P8" s="92">
        <v>16</v>
      </c>
      <c r="Q8" s="92">
        <v>16</v>
      </c>
      <c r="R8" s="92">
        <v>16</v>
      </c>
      <c r="S8" s="92">
        <v>16</v>
      </c>
      <c r="T8" s="92">
        <v>16</v>
      </c>
      <c r="U8" s="92">
        <v>16</v>
      </c>
      <c r="V8" s="92">
        <v>16</v>
      </c>
      <c r="W8" s="92">
        <v>16</v>
      </c>
      <c r="X8" s="92">
        <v>16</v>
      </c>
      <c r="Y8" s="92">
        <v>16</v>
      </c>
      <c r="Z8" s="92">
        <v>16</v>
      </c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47" t="s">
        <v>106</v>
      </c>
      <c r="F9" s="47"/>
      <c r="G9" s="47">
        <v>0</v>
      </c>
      <c r="H9" s="47">
        <v>0</v>
      </c>
      <c r="I9" s="47">
        <v>0</v>
      </c>
      <c r="J9" s="47"/>
      <c r="K9" s="47"/>
      <c r="L9" s="47"/>
      <c r="M9" s="40">
        <v>0</v>
      </c>
      <c r="N9" s="67"/>
      <c r="O9" s="92"/>
      <c r="P9" s="92"/>
      <c r="Q9" s="92"/>
      <c r="R9" s="92"/>
      <c r="S9" s="92"/>
      <c r="T9" s="92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>
        <v>1</v>
      </c>
      <c r="D10" s="36" t="s">
        <v>106</v>
      </c>
      <c r="E10" s="47" t="s">
        <v>106</v>
      </c>
      <c r="F10" s="47"/>
      <c r="G10" s="47">
        <v>0</v>
      </c>
      <c r="H10" s="47">
        <v>0</v>
      </c>
      <c r="I10" s="47">
        <v>0</v>
      </c>
      <c r="J10" s="47"/>
      <c r="K10" s="47"/>
      <c r="L10" s="47"/>
      <c r="M10" s="40">
        <v>0</v>
      </c>
      <c r="N10" s="100"/>
      <c r="O10" s="92"/>
      <c r="P10" s="92"/>
      <c r="Q10" s="92"/>
      <c r="R10" s="92"/>
      <c r="S10" s="92"/>
      <c r="T10" s="92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>
        <v>10</v>
      </c>
      <c r="E11" s="47">
        <v>47</v>
      </c>
      <c r="F11" s="47">
        <v>10</v>
      </c>
      <c r="G11" s="47">
        <v>5</v>
      </c>
      <c r="H11" s="47">
        <v>7</v>
      </c>
      <c r="I11" s="47">
        <v>8</v>
      </c>
      <c r="J11" s="47">
        <v>8</v>
      </c>
      <c r="K11" s="47">
        <v>1</v>
      </c>
      <c r="L11" s="47">
        <v>4</v>
      </c>
      <c r="M11" s="47">
        <v>5</v>
      </c>
      <c r="N11" s="100">
        <v>1</v>
      </c>
      <c r="O11" s="92">
        <v>8</v>
      </c>
      <c r="P11" s="92">
        <v>8</v>
      </c>
      <c r="Q11" s="92">
        <v>8</v>
      </c>
      <c r="R11" s="92">
        <v>8</v>
      </c>
      <c r="S11" s="92">
        <v>8</v>
      </c>
      <c r="T11" s="92">
        <v>8</v>
      </c>
      <c r="U11" s="92">
        <v>8</v>
      </c>
      <c r="V11" s="92">
        <v>8</v>
      </c>
      <c r="W11" s="92">
        <v>8</v>
      </c>
      <c r="X11" s="92">
        <v>8</v>
      </c>
      <c r="Y11" s="92">
        <v>8</v>
      </c>
      <c r="Z11" s="92">
        <v>8</v>
      </c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47">
        <v>33</v>
      </c>
      <c r="F12" s="47">
        <v>24</v>
      </c>
      <c r="G12" s="47">
        <v>8</v>
      </c>
      <c r="H12" s="47"/>
      <c r="I12" s="47">
        <v>4</v>
      </c>
      <c r="J12" s="47"/>
      <c r="K12" s="47">
        <v>6</v>
      </c>
      <c r="L12" s="47"/>
      <c r="M12" s="40"/>
      <c r="N12" s="41"/>
      <c r="O12" s="92"/>
      <c r="P12" s="92"/>
      <c r="Q12" s="92"/>
      <c r="R12" s="92">
        <v>0</v>
      </c>
      <c r="S12" s="92">
        <v>0</v>
      </c>
      <c r="T12" s="92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>
        <v>7</v>
      </c>
      <c r="E13" s="47">
        <v>21</v>
      </c>
      <c r="F13" s="47">
        <v>25</v>
      </c>
      <c r="G13" s="47">
        <v>7</v>
      </c>
      <c r="H13" s="47">
        <v>6</v>
      </c>
      <c r="I13" s="47"/>
      <c r="J13" s="47"/>
      <c r="K13" s="47">
        <v>1</v>
      </c>
      <c r="L13" s="47">
        <v>1</v>
      </c>
      <c r="M13" s="40"/>
      <c r="N13" s="41"/>
      <c r="O13" s="92"/>
      <c r="P13" s="92"/>
      <c r="Q13" s="92"/>
      <c r="R13" s="92">
        <v>0</v>
      </c>
      <c r="S13" s="92">
        <v>0</v>
      </c>
      <c r="T13" s="92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47" t="s">
        <v>106</v>
      </c>
      <c r="F14" s="47"/>
      <c r="G14" s="47"/>
      <c r="H14" s="47">
        <v>0</v>
      </c>
      <c r="I14" s="47">
        <v>0</v>
      </c>
      <c r="J14" s="47"/>
      <c r="K14" s="47"/>
      <c r="L14" s="47"/>
      <c r="M14" s="40">
        <v>0</v>
      </c>
      <c r="N14" s="41"/>
      <c r="O14" s="92" t="s">
        <v>106</v>
      </c>
      <c r="P14" s="92" t="s">
        <v>106</v>
      </c>
      <c r="Q14" s="92" t="s">
        <v>106</v>
      </c>
      <c r="R14" s="92">
        <v>0</v>
      </c>
      <c r="S14" s="92">
        <v>0</v>
      </c>
      <c r="T14" s="92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>
        <v>6</v>
      </c>
      <c r="E15" s="47">
        <v>53</v>
      </c>
      <c r="F15" s="47">
        <v>45.5</v>
      </c>
      <c r="G15" s="47"/>
      <c r="H15" s="47">
        <v>6</v>
      </c>
      <c r="I15" s="47">
        <v>10</v>
      </c>
      <c r="J15" s="47">
        <v>24.5</v>
      </c>
      <c r="K15" s="47">
        <v>7.5</v>
      </c>
      <c r="L15" s="47">
        <v>17.5</v>
      </c>
      <c r="M15" s="47">
        <v>5.5</v>
      </c>
      <c r="N15" s="41"/>
      <c r="O15" s="92">
        <v>8</v>
      </c>
      <c r="P15" s="92">
        <v>8</v>
      </c>
      <c r="Q15" s="92">
        <v>8</v>
      </c>
      <c r="R15" s="92">
        <v>8</v>
      </c>
      <c r="S15" s="92">
        <v>8</v>
      </c>
      <c r="T15" s="92">
        <v>8</v>
      </c>
      <c r="U15" s="92">
        <v>8</v>
      </c>
      <c r="V15" s="92">
        <v>8</v>
      </c>
      <c r="W15" s="92">
        <v>8</v>
      </c>
      <c r="X15" s="92">
        <v>8</v>
      </c>
      <c r="Y15" s="92">
        <v>8</v>
      </c>
      <c r="Z15" s="92">
        <v>8</v>
      </c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/>
      <c r="O16" s="92">
        <v>24</v>
      </c>
      <c r="P16" s="92">
        <v>16</v>
      </c>
      <c r="Q16" s="92">
        <v>16</v>
      </c>
      <c r="R16" s="92">
        <v>16</v>
      </c>
      <c r="S16" s="92">
        <v>16</v>
      </c>
      <c r="T16" s="92">
        <v>16</v>
      </c>
      <c r="U16" s="92">
        <v>16</v>
      </c>
      <c r="V16" s="92">
        <v>16</v>
      </c>
      <c r="W16" s="92">
        <v>16</v>
      </c>
      <c r="X16" s="92">
        <v>16</v>
      </c>
      <c r="Y16" s="92">
        <v>16</v>
      </c>
      <c r="Z16" s="92">
        <v>16</v>
      </c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/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1</v>
      </c>
      <c r="D28" s="45">
        <f>SUM(D8:D27)</f>
        <v>48.5</v>
      </c>
      <c r="E28" s="45">
        <f t="shared" ref="E28:T28" si="0">SUM(E8:E27)</f>
        <v>215</v>
      </c>
      <c r="F28" s="45">
        <f t="shared" si="0"/>
        <v>136</v>
      </c>
      <c r="G28" s="45">
        <f t="shared" si="0"/>
        <v>50</v>
      </c>
      <c r="H28" s="45">
        <f t="shared" si="0"/>
        <v>36</v>
      </c>
      <c r="I28" s="45">
        <f t="shared" si="0"/>
        <v>33.5</v>
      </c>
      <c r="J28" s="45">
        <f t="shared" si="0"/>
        <v>57</v>
      </c>
      <c r="K28" s="45">
        <f t="shared" si="0"/>
        <v>39.5</v>
      </c>
      <c r="L28" s="45">
        <f t="shared" si="0"/>
        <v>58.5</v>
      </c>
      <c r="M28" s="45">
        <f t="shared" si="0"/>
        <v>17</v>
      </c>
      <c r="N28" s="46">
        <f t="shared" si="0"/>
        <v>2</v>
      </c>
      <c r="O28" s="45">
        <f t="shared" si="0"/>
        <v>56</v>
      </c>
      <c r="P28" s="45">
        <f t="shared" si="0"/>
        <v>48</v>
      </c>
      <c r="Q28" s="45">
        <f t="shared" si="0"/>
        <v>48</v>
      </c>
      <c r="R28" s="45">
        <f t="shared" si="0"/>
        <v>48</v>
      </c>
      <c r="S28" s="45">
        <f t="shared" si="0"/>
        <v>48</v>
      </c>
      <c r="T28" s="45">
        <f t="shared" si="0"/>
        <v>48</v>
      </c>
      <c r="U28" s="45">
        <f>SUM(U8:U27)</f>
        <v>48</v>
      </c>
      <c r="V28" s="45">
        <f t="shared" ref="V28:Z28" si="1">SUM(V8:V27)</f>
        <v>48</v>
      </c>
      <c r="W28" s="45">
        <f t="shared" si="1"/>
        <v>48</v>
      </c>
      <c r="X28" s="45">
        <f t="shared" si="1"/>
        <v>48</v>
      </c>
      <c r="Y28" s="45">
        <f t="shared" si="1"/>
        <v>48</v>
      </c>
      <c r="Z28" s="126">
        <f t="shared" si="1"/>
        <v>48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91">
        <v>17</v>
      </c>
      <c r="E54" s="47">
        <v>28</v>
      </c>
      <c r="F54" s="47">
        <v>10</v>
      </c>
      <c r="G54" s="47">
        <v>3</v>
      </c>
      <c r="H54" s="40"/>
      <c r="I54" s="40"/>
      <c r="J54" s="47">
        <v>1</v>
      </c>
      <c r="K54" s="40"/>
      <c r="L54" s="47">
        <v>3</v>
      </c>
      <c r="M54" s="40"/>
      <c r="N54" s="41"/>
      <c r="O54" s="92">
        <v>8</v>
      </c>
      <c r="P54" s="92">
        <v>7</v>
      </c>
      <c r="Q54" s="92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66"/>
      <c r="N57" s="68"/>
      <c r="O57" s="49"/>
      <c r="P57" s="49"/>
      <c r="Q57" s="49"/>
      <c r="R57" s="49"/>
      <c r="S57" s="49"/>
      <c r="T57" s="49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17</v>
      </c>
      <c r="E58" s="45">
        <f t="shared" si="2"/>
        <v>28</v>
      </c>
      <c r="F58" s="45">
        <f t="shared" si="2"/>
        <v>10</v>
      </c>
      <c r="G58" s="45">
        <f t="shared" si="2"/>
        <v>3</v>
      </c>
      <c r="H58" s="45">
        <f t="shared" si="2"/>
        <v>0</v>
      </c>
      <c r="I58" s="45">
        <f t="shared" si="2"/>
        <v>0</v>
      </c>
      <c r="J58" s="45">
        <f t="shared" si="2"/>
        <v>1</v>
      </c>
      <c r="K58" s="45">
        <f t="shared" si="2"/>
        <v>0</v>
      </c>
      <c r="L58" s="45">
        <f t="shared" si="2"/>
        <v>3</v>
      </c>
      <c r="M58" s="45">
        <f t="shared" si="2"/>
        <v>0</v>
      </c>
      <c r="N58" s="45">
        <f t="shared" si="2"/>
        <v>0</v>
      </c>
      <c r="O58" s="129">
        <f t="shared" si="2"/>
        <v>8</v>
      </c>
      <c r="P58" s="45">
        <f t="shared" si="2"/>
        <v>7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600586EE-0938-428D-8975-1F29FEB4F23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FF91-201F-40D3-95E9-137C37E70C82}">
  <dimension ref="A1:Z58"/>
  <sheetViews>
    <sheetView showZeros="0" workbookViewId="0">
      <selection activeCell="O52" sqref="O52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7">
        <v>40</v>
      </c>
      <c r="M9" s="47">
        <v>35</v>
      </c>
      <c r="N9" s="100">
        <v>5</v>
      </c>
      <c r="O9" s="88">
        <v>20</v>
      </c>
      <c r="P9" s="88">
        <v>20</v>
      </c>
      <c r="Q9" s="88">
        <v>20</v>
      </c>
      <c r="R9" s="88">
        <v>20</v>
      </c>
      <c r="S9" s="88">
        <v>10</v>
      </c>
      <c r="T9" s="88">
        <v>10</v>
      </c>
      <c r="U9" s="88">
        <v>0</v>
      </c>
      <c r="V9" s="88">
        <v>10</v>
      </c>
      <c r="W9" s="88">
        <v>10</v>
      </c>
      <c r="X9" s="40"/>
      <c r="Y9" s="40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0</v>
      </c>
      <c r="D28" s="45">
        <f>SUM(D8:D27)</f>
        <v>0</v>
      </c>
      <c r="E28" s="45">
        <f t="shared" ref="E28:T28" si="0">SUM(E8:E27)</f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40</v>
      </c>
      <c r="M28" s="45">
        <f t="shared" si="0"/>
        <v>35</v>
      </c>
      <c r="N28" s="46">
        <f t="shared" si="0"/>
        <v>5</v>
      </c>
      <c r="O28" s="45">
        <f t="shared" si="0"/>
        <v>20</v>
      </c>
      <c r="P28" s="45">
        <f t="shared" si="0"/>
        <v>20</v>
      </c>
      <c r="Q28" s="45">
        <f t="shared" si="0"/>
        <v>20</v>
      </c>
      <c r="R28" s="45">
        <f t="shared" si="0"/>
        <v>20</v>
      </c>
      <c r="S28" s="45">
        <f t="shared" si="0"/>
        <v>10</v>
      </c>
      <c r="T28" s="45">
        <f t="shared" si="0"/>
        <v>10</v>
      </c>
      <c r="U28" s="45">
        <f>SUM(U8:U27)</f>
        <v>0</v>
      </c>
      <c r="V28" s="45">
        <f t="shared" ref="V28:Z28" si="1">SUM(V8:V27)</f>
        <v>10</v>
      </c>
      <c r="W28" s="45">
        <f t="shared" si="1"/>
        <v>10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130">
        <v>96</v>
      </c>
      <c r="M56" s="73">
        <v>48</v>
      </c>
      <c r="N56" s="74">
        <v>4</v>
      </c>
      <c r="O56" s="71">
        <v>40</v>
      </c>
      <c r="P56" s="71">
        <v>40</v>
      </c>
      <c r="Q56" s="71">
        <v>40</v>
      </c>
      <c r="R56" s="71">
        <v>40</v>
      </c>
      <c r="S56" s="71">
        <v>24</v>
      </c>
      <c r="T56" s="71">
        <v>24</v>
      </c>
      <c r="U56" s="71"/>
      <c r="V56" s="71">
        <v>24</v>
      </c>
      <c r="W56" s="71">
        <v>24</v>
      </c>
      <c r="X56" s="71"/>
      <c r="Y56" s="71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96</v>
      </c>
      <c r="M58" s="45">
        <f t="shared" si="2"/>
        <v>48</v>
      </c>
      <c r="N58" s="45">
        <f t="shared" si="2"/>
        <v>4</v>
      </c>
      <c r="O58" s="129">
        <f t="shared" si="2"/>
        <v>40</v>
      </c>
      <c r="P58" s="45">
        <f t="shared" si="2"/>
        <v>40</v>
      </c>
      <c r="Q58" s="45">
        <f t="shared" si="2"/>
        <v>40</v>
      </c>
      <c r="R58" s="45">
        <f t="shared" si="2"/>
        <v>40</v>
      </c>
      <c r="S58" s="45">
        <f t="shared" si="2"/>
        <v>24</v>
      </c>
      <c r="T58" s="45">
        <f t="shared" si="2"/>
        <v>24</v>
      </c>
      <c r="U58" s="45">
        <f>SUM(U38:U57)</f>
        <v>0</v>
      </c>
      <c r="V58" s="45">
        <f t="shared" ref="V58:Z58" si="3">SUM(V38:V57)</f>
        <v>24</v>
      </c>
      <c r="W58" s="45">
        <f t="shared" si="3"/>
        <v>24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4:Z4"/>
    <mergeCell ref="O35:Z35"/>
  </mergeCells>
  <hyperlinks>
    <hyperlink ref="B1" location="ESTA_Projects!A1" display="Return to Projects" xr:uid="{18854D86-0CEB-425A-8E4B-4430C5FE50C2}"/>
  </hyperlink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7BAB-C7BB-482C-80CD-8C0F93DBF464}">
  <dimension ref="A1:Z58"/>
  <sheetViews>
    <sheetView showZeros="0" workbookViewId="0">
      <selection activeCell="B1" sqref="B1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197">
        <v>0</v>
      </c>
      <c r="P6" s="96">
        <v>0</v>
      </c>
      <c r="Q6" s="96">
        <v>0</v>
      </c>
      <c r="R6" s="96">
        <v>0</v>
      </c>
      <c r="S6" s="96">
        <v>0</v>
      </c>
      <c r="T6" s="96">
        <v>0</v>
      </c>
      <c r="U6" s="198"/>
      <c r="V6" s="198"/>
      <c r="W6" s="198"/>
      <c r="X6" s="198"/>
      <c r="Y6" s="198"/>
      <c r="Z6" s="199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96">
        <v>0</v>
      </c>
      <c r="P7" s="96">
        <v>0</v>
      </c>
      <c r="Q7" s="96">
        <v>0</v>
      </c>
      <c r="R7" s="96">
        <v>0</v>
      </c>
      <c r="S7" s="96">
        <v>0</v>
      </c>
      <c r="T7" s="96">
        <v>0</v>
      </c>
      <c r="U7" s="200"/>
      <c r="V7" s="200"/>
      <c r="W7" s="200"/>
      <c r="X7" s="200"/>
      <c r="Y7" s="200"/>
      <c r="Z7" s="201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88"/>
      <c r="P8" s="88"/>
      <c r="Q8" s="88"/>
      <c r="R8" s="88"/>
      <c r="S8" s="88"/>
      <c r="T8" s="88"/>
      <c r="U8" s="200"/>
      <c r="V8" s="200"/>
      <c r="W8" s="200"/>
      <c r="X8" s="200"/>
      <c r="Y8" s="200"/>
      <c r="Z8" s="201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88"/>
      <c r="P9" s="88"/>
      <c r="Q9" s="88"/>
      <c r="R9" s="88"/>
      <c r="S9" s="88"/>
      <c r="T9" s="88">
        <v>0</v>
      </c>
      <c r="U9" s="200">
        <v>0</v>
      </c>
      <c r="V9" s="200"/>
      <c r="W9" s="200"/>
      <c r="X9" s="200"/>
      <c r="Y9" s="200"/>
      <c r="Z9" s="201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88"/>
      <c r="P10" s="88"/>
      <c r="Q10" s="88"/>
      <c r="R10" s="88"/>
      <c r="S10" s="88"/>
      <c r="T10" s="88"/>
      <c r="U10" s="200"/>
      <c r="V10" s="200"/>
      <c r="W10" s="200"/>
      <c r="X10" s="200"/>
      <c r="Y10" s="200"/>
      <c r="Z10" s="201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88"/>
      <c r="P11" s="88"/>
      <c r="Q11" s="88"/>
      <c r="R11" s="88"/>
      <c r="S11" s="88"/>
      <c r="T11" s="88"/>
      <c r="U11" s="200"/>
      <c r="V11" s="200"/>
      <c r="W11" s="200"/>
      <c r="X11" s="200"/>
      <c r="Y11" s="200"/>
      <c r="Z11" s="201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88" t="s">
        <v>106</v>
      </c>
      <c r="P12" s="88">
        <v>24</v>
      </c>
      <c r="Q12" s="88" t="s">
        <v>106</v>
      </c>
      <c r="R12" s="88">
        <v>0</v>
      </c>
      <c r="S12" s="88">
        <v>0</v>
      </c>
      <c r="T12" s="88">
        <v>0</v>
      </c>
      <c r="U12" s="200"/>
      <c r="V12" s="200"/>
      <c r="W12" s="200"/>
      <c r="X12" s="200"/>
      <c r="Y12" s="200"/>
      <c r="Z12" s="201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88" t="s">
        <v>106</v>
      </c>
      <c r="P13" s="88" t="s">
        <v>106</v>
      </c>
      <c r="Q13" s="88" t="s">
        <v>106</v>
      </c>
      <c r="R13" s="88">
        <v>0</v>
      </c>
      <c r="S13" s="88">
        <v>0</v>
      </c>
      <c r="T13" s="88">
        <v>0</v>
      </c>
      <c r="U13" s="200"/>
      <c r="V13" s="200"/>
      <c r="W13" s="200"/>
      <c r="X13" s="200"/>
      <c r="Y13" s="200"/>
      <c r="Z13" s="201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88" t="s">
        <v>106</v>
      </c>
      <c r="P14" s="88" t="s">
        <v>106</v>
      </c>
      <c r="Q14" s="88" t="s">
        <v>106</v>
      </c>
      <c r="R14" s="88">
        <v>0</v>
      </c>
      <c r="S14" s="88">
        <v>0</v>
      </c>
      <c r="T14" s="88">
        <v>0</v>
      </c>
      <c r="U14" s="200"/>
      <c r="V14" s="200"/>
      <c r="W14" s="200"/>
      <c r="X14" s="200"/>
      <c r="Y14" s="200"/>
      <c r="Z14" s="201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88" t="s">
        <v>106</v>
      </c>
      <c r="P15" s="88" t="s">
        <v>106</v>
      </c>
      <c r="Q15" s="88" t="s">
        <v>106</v>
      </c>
      <c r="R15" s="88">
        <v>0</v>
      </c>
      <c r="S15" s="88">
        <v>0</v>
      </c>
      <c r="T15" s="88">
        <v>0</v>
      </c>
      <c r="U15" s="200"/>
      <c r="V15" s="200"/>
      <c r="W15" s="200"/>
      <c r="X15" s="200"/>
      <c r="Y15" s="200"/>
      <c r="Z15" s="201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88">
        <v>0</v>
      </c>
      <c r="P16" s="88">
        <v>0</v>
      </c>
      <c r="Q16" s="88">
        <v>0</v>
      </c>
      <c r="R16" s="88">
        <v>0</v>
      </c>
      <c r="S16" s="88">
        <v>0</v>
      </c>
      <c r="T16" s="88">
        <v>0</v>
      </c>
      <c r="U16" s="200"/>
      <c r="V16" s="200"/>
      <c r="W16" s="200"/>
      <c r="X16" s="200"/>
      <c r="Y16" s="200"/>
      <c r="Z16" s="201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202">
        <v>0</v>
      </c>
      <c r="P17" s="202">
        <v>15</v>
      </c>
      <c r="Q17" s="202">
        <v>0</v>
      </c>
      <c r="R17" s="202">
        <v>0</v>
      </c>
      <c r="S17" s="202">
        <v>0</v>
      </c>
      <c r="T17" s="202">
        <v>0</v>
      </c>
      <c r="U17" s="200"/>
      <c r="V17" s="200"/>
      <c r="W17" s="200"/>
      <c r="X17" s="200"/>
      <c r="Y17" s="200"/>
      <c r="Z17" s="201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202">
        <v>0</v>
      </c>
      <c r="P18" s="202">
        <v>0</v>
      </c>
      <c r="Q18" s="202">
        <v>0</v>
      </c>
      <c r="R18" s="202">
        <v>0</v>
      </c>
      <c r="S18" s="202">
        <v>0</v>
      </c>
      <c r="T18" s="202">
        <v>0</v>
      </c>
      <c r="U18" s="200"/>
      <c r="V18" s="200"/>
      <c r="W18" s="200"/>
      <c r="X18" s="200"/>
      <c r="Y18" s="200"/>
      <c r="Z18" s="201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202">
        <v>0</v>
      </c>
      <c r="P19" s="202">
        <v>0</v>
      </c>
      <c r="Q19" s="202">
        <v>0</v>
      </c>
      <c r="R19" s="202">
        <v>0</v>
      </c>
      <c r="S19" s="202">
        <v>0</v>
      </c>
      <c r="T19" s="202">
        <v>0</v>
      </c>
      <c r="U19" s="200"/>
      <c r="V19" s="200"/>
      <c r="W19" s="200"/>
      <c r="X19" s="200"/>
      <c r="Y19" s="200"/>
      <c r="Z19" s="201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202">
        <v>0</v>
      </c>
      <c r="P20" s="202">
        <v>0</v>
      </c>
      <c r="Q20" s="202">
        <v>0</v>
      </c>
      <c r="R20" s="202">
        <v>0</v>
      </c>
      <c r="S20" s="202">
        <v>0</v>
      </c>
      <c r="T20" s="202">
        <v>0</v>
      </c>
      <c r="U20" s="200"/>
      <c r="V20" s="200"/>
      <c r="W20" s="200"/>
      <c r="X20" s="200"/>
      <c r="Y20" s="200"/>
      <c r="Z20" s="201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202">
        <v>0</v>
      </c>
      <c r="P21" s="202">
        <v>0</v>
      </c>
      <c r="Q21" s="202">
        <v>0</v>
      </c>
      <c r="R21" s="202">
        <v>0</v>
      </c>
      <c r="S21" s="202">
        <v>0</v>
      </c>
      <c r="T21" s="202">
        <v>0</v>
      </c>
      <c r="U21" s="200"/>
      <c r="V21" s="200"/>
      <c r="W21" s="200"/>
      <c r="X21" s="200"/>
      <c r="Y21" s="200"/>
      <c r="Z21" s="201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202">
        <v>0</v>
      </c>
      <c r="P22" s="202">
        <v>0</v>
      </c>
      <c r="Q22" s="202">
        <v>0</v>
      </c>
      <c r="R22" s="202">
        <v>0</v>
      </c>
      <c r="S22" s="202">
        <v>0</v>
      </c>
      <c r="T22" s="202">
        <v>0</v>
      </c>
      <c r="U22" s="200"/>
      <c r="V22" s="200"/>
      <c r="W22" s="200"/>
      <c r="X22" s="200"/>
      <c r="Y22" s="200"/>
      <c r="Z22" s="201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202">
        <v>0</v>
      </c>
      <c r="P23" s="202">
        <v>0</v>
      </c>
      <c r="Q23" s="202">
        <v>0</v>
      </c>
      <c r="R23" s="202">
        <v>0</v>
      </c>
      <c r="S23" s="202">
        <v>0</v>
      </c>
      <c r="T23" s="202">
        <v>0</v>
      </c>
      <c r="U23" s="200"/>
      <c r="V23" s="200"/>
      <c r="W23" s="200"/>
      <c r="X23" s="200"/>
      <c r="Y23" s="200"/>
      <c r="Z23" s="201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202">
        <v>0</v>
      </c>
      <c r="P24" s="202">
        <v>0</v>
      </c>
      <c r="Q24" s="202">
        <v>0</v>
      </c>
      <c r="R24" s="202">
        <v>0</v>
      </c>
      <c r="S24" s="202">
        <v>0</v>
      </c>
      <c r="T24" s="202">
        <v>0</v>
      </c>
      <c r="U24" s="200"/>
      <c r="V24" s="200"/>
      <c r="W24" s="200"/>
      <c r="X24" s="200"/>
      <c r="Y24" s="200"/>
      <c r="Z24" s="201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202">
        <v>0</v>
      </c>
      <c r="P25" s="202">
        <v>0</v>
      </c>
      <c r="Q25" s="202">
        <v>0</v>
      </c>
      <c r="R25" s="202">
        <v>0</v>
      </c>
      <c r="S25" s="202">
        <v>0</v>
      </c>
      <c r="T25" s="202">
        <v>0</v>
      </c>
      <c r="U25" s="200"/>
      <c r="V25" s="200"/>
      <c r="W25" s="200"/>
      <c r="X25" s="200"/>
      <c r="Y25" s="200"/>
      <c r="Z25" s="201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202">
        <v>0</v>
      </c>
      <c r="P26" s="202">
        <v>0</v>
      </c>
      <c r="Q26" s="202">
        <v>0</v>
      </c>
      <c r="R26" s="202">
        <v>0</v>
      </c>
      <c r="S26" s="202">
        <v>0</v>
      </c>
      <c r="T26" s="202">
        <v>0</v>
      </c>
      <c r="U26" s="200"/>
      <c r="V26" s="200"/>
      <c r="W26" s="200"/>
      <c r="X26" s="200"/>
      <c r="Y26" s="200"/>
      <c r="Z26" s="201"/>
    </row>
    <row r="27" spans="2:26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202">
        <v>0</v>
      </c>
      <c r="P27" s="202">
        <v>0</v>
      </c>
      <c r="Q27" s="202">
        <v>0</v>
      </c>
      <c r="R27" s="202">
        <v>0</v>
      </c>
      <c r="S27" s="202">
        <v>0</v>
      </c>
      <c r="T27" s="202">
        <v>0</v>
      </c>
      <c r="U27" s="203"/>
      <c r="V27" s="203"/>
      <c r="W27" s="203"/>
      <c r="X27" s="203"/>
      <c r="Y27" s="203"/>
      <c r="Z27" s="204"/>
    </row>
    <row r="28" spans="2:26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39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5" spans="2:26" ht="2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O4:Z4"/>
    <mergeCell ref="C35:N35"/>
    <mergeCell ref="O35:Z35"/>
  </mergeCells>
  <hyperlinks>
    <hyperlink ref="B1" location="ESTA_Projects!A1" display="Return to Projects" xr:uid="{84EECF2F-7286-4EDD-AFC0-7274A25BC3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58BE-56E2-4EAE-9ACA-A56A2A67C56F}">
  <dimension ref="A1:Z58"/>
  <sheetViews>
    <sheetView showZeros="0" topLeftCell="A2" workbookViewId="0">
      <selection activeCell="Q23" sqref="Q23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88"/>
      <c r="P8" s="88"/>
      <c r="Q8" s="88"/>
      <c r="R8" s="88"/>
      <c r="S8" s="88"/>
      <c r="T8" s="88"/>
      <c r="U8" s="200"/>
      <c r="V8" s="200"/>
      <c r="W8" s="200"/>
      <c r="X8" s="200"/>
      <c r="Y8" s="200"/>
      <c r="Z8" s="201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7">
        <v>12</v>
      </c>
      <c r="K9" s="47">
        <v>83</v>
      </c>
      <c r="L9" s="47">
        <v>62</v>
      </c>
      <c r="M9" s="47">
        <v>28</v>
      </c>
      <c r="N9" s="100">
        <v>66</v>
      </c>
      <c r="O9" s="88">
        <v>20</v>
      </c>
      <c r="P9" s="88">
        <v>60</v>
      </c>
      <c r="Q9" s="88">
        <v>80</v>
      </c>
      <c r="R9" s="88">
        <v>66</v>
      </c>
      <c r="S9" s="88">
        <v>83</v>
      </c>
      <c r="T9" s="88">
        <v>40</v>
      </c>
      <c r="U9" s="200">
        <v>0</v>
      </c>
      <c r="V9" s="200"/>
      <c r="W9" s="200"/>
      <c r="X9" s="200"/>
      <c r="Y9" s="200"/>
      <c r="Z9" s="201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7">
        <v>3</v>
      </c>
      <c r="L10" s="47">
        <v>0</v>
      </c>
      <c r="M10" s="47"/>
      <c r="N10" s="100"/>
      <c r="O10" s="88">
        <v>16</v>
      </c>
      <c r="P10" s="88">
        <v>80</v>
      </c>
      <c r="Q10" s="88">
        <v>60</v>
      </c>
      <c r="R10" s="88">
        <v>24</v>
      </c>
      <c r="S10" s="88"/>
      <c r="T10" s="88"/>
      <c r="U10" s="200"/>
      <c r="V10" s="200"/>
      <c r="W10" s="200"/>
      <c r="X10" s="200"/>
      <c r="Y10" s="200"/>
      <c r="Z10" s="201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7">
        <v>35</v>
      </c>
      <c r="L11" s="47">
        <v>50</v>
      </c>
      <c r="M11" s="47">
        <v>38</v>
      </c>
      <c r="N11" s="100">
        <v>60</v>
      </c>
      <c r="O11" s="88">
        <v>20</v>
      </c>
      <c r="P11" s="88">
        <v>28</v>
      </c>
      <c r="Q11" s="88">
        <v>60</v>
      </c>
      <c r="R11" s="88">
        <v>60</v>
      </c>
      <c r="S11" s="88">
        <v>32</v>
      </c>
      <c r="T11" s="88">
        <v>17</v>
      </c>
      <c r="U11" s="200"/>
      <c r="V11" s="200"/>
      <c r="W11" s="200"/>
      <c r="X11" s="200"/>
      <c r="Y11" s="200"/>
      <c r="Z11" s="201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/>
      <c r="O12" s="88" t="s">
        <v>106</v>
      </c>
      <c r="P12" s="88" t="s">
        <v>106</v>
      </c>
      <c r="Q12" s="88" t="s">
        <v>106</v>
      </c>
      <c r="R12" s="88">
        <v>0</v>
      </c>
      <c r="S12" s="88">
        <v>0</v>
      </c>
      <c r="T12" s="88">
        <v>0</v>
      </c>
      <c r="U12" s="200"/>
      <c r="V12" s="200"/>
      <c r="W12" s="200"/>
      <c r="X12" s="200"/>
      <c r="Y12" s="200"/>
      <c r="Z12" s="201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/>
      <c r="O13" s="88" t="s">
        <v>106</v>
      </c>
      <c r="P13" s="88" t="s">
        <v>106</v>
      </c>
      <c r="Q13" s="88" t="s">
        <v>106</v>
      </c>
      <c r="R13" s="88">
        <v>0</v>
      </c>
      <c r="S13" s="88">
        <v>0</v>
      </c>
      <c r="T13" s="88">
        <v>0</v>
      </c>
      <c r="U13" s="200"/>
      <c r="V13" s="200"/>
      <c r="W13" s="200"/>
      <c r="X13" s="200"/>
      <c r="Y13" s="200"/>
      <c r="Z13" s="201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/>
      <c r="O14" s="88">
        <v>20</v>
      </c>
      <c r="P14" s="88">
        <v>40</v>
      </c>
      <c r="Q14" s="88">
        <v>45</v>
      </c>
      <c r="R14" s="88"/>
      <c r="S14" s="88">
        <v>0</v>
      </c>
      <c r="T14" s="88">
        <v>0</v>
      </c>
      <c r="U14" s="200"/>
      <c r="V14" s="200"/>
      <c r="W14" s="200"/>
      <c r="X14" s="200"/>
      <c r="Y14" s="200"/>
      <c r="Z14" s="201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88" t="s">
        <v>106</v>
      </c>
      <c r="P15" s="88" t="s">
        <v>106</v>
      </c>
      <c r="Q15" s="88" t="s">
        <v>106</v>
      </c>
      <c r="R15" s="88">
        <v>0</v>
      </c>
      <c r="S15" s="88">
        <v>0</v>
      </c>
      <c r="T15" s="88">
        <v>0</v>
      </c>
      <c r="U15" s="200"/>
      <c r="V15" s="200"/>
      <c r="W15" s="200"/>
      <c r="X15" s="200"/>
      <c r="Y15" s="200"/>
      <c r="Z15" s="201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88">
        <v>0</v>
      </c>
      <c r="P16" s="88">
        <v>0</v>
      </c>
      <c r="Q16" s="88">
        <v>0</v>
      </c>
      <c r="R16" s="88">
        <v>0</v>
      </c>
      <c r="S16" s="88">
        <v>0</v>
      </c>
      <c r="T16" s="88">
        <v>0</v>
      </c>
      <c r="U16" s="200"/>
      <c r="V16" s="200"/>
      <c r="W16" s="200"/>
      <c r="X16" s="200"/>
      <c r="Y16" s="200"/>
      <c r="Z16" s="201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202">
        <v>0</v>
      </c>
      <c r="P17" s="202">
        <v>0</v>
      </c>
      <c r="Q17" s="202">
        <v>0</v>
      </c>
      <c r="R17" s="202">
        <v>0</v>
      </c>
      <c r="S17" s="202">
        <v>0</v>
      </c>
      <c r="T17" s="202">
        <v>0</v>
      </c>
      <c r="U17" s="200"/>
      <c r="V17" s="200"/>
      <c r="W17" s="200"/>
      <c r="X17" s="200"/>
      <c r="Y17" s="200"/>
      <c r="Z17" s="201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202">
        <v>0</v>
      </c>
      <c r="P18" s="202">
        <v>0</v>
      </c>
      <c r="Q18" s="202">
        <v>0</v>
      </c>
      <c r="R18" s="202">
        <v>0</v>
      </c>
      <c r="S18" s="202">
        <v>0</v>
      </c>
      <c r="T18" s="202">
        <v>0</v>
      </c>
      <c r="U18" s="200"/>
      <c r="V18" s="200"/>
      <c r="W18" s="200"/>
      <c r="X18" s="200"/>
      <c r="Y18" s="200"/>
      <c r="Z18" s="201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202">
        <v>0</v>
      </c>
      <c r="P19" s="202">
        <v>0</v>
      </c>
      <c r="Q19" s="202">
        <v>0</v>
      </c>
      <c r="R19" s="202">
        <v>0</v>
      </c>
      <c r="S19" s="202">
        <v>0</v>
      </c>
      <c r="T19" s="202">
        <v>0</v>
      </c>
      <c r="U19" s="200"/>
      <c r="V19" s="200"/>
      <c r="W19" s="200"/>
      <c r="X19" s="200"/>
      <c r="Y19" s="200"/>
      <c r="Z19" s="201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202">
        <v>0</v>
      </c>
      <c r="P20" s="202">
        <v>0</v>
      </c>
      <c r="Q20" s="202">
        <v>0</v>
      </c>
      <c r="R20" s="202">
        <v>0</v>
      </c>
      <c r="S20" s="202">
        <v>0</v>
      </c>
      <c r="T20" s="202">
        <v>0</v>
      </c>
      <c r="U20" s="200"/>
      <c r="V20" s="200"/>
      <c r="W20" s="200"/>
      <c r="X20" s="200"/>
      <c r="Y20" s="200"/>
      <c r="Z20" s="201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202">
        <v>0</v>
      </c>
      <c r="P21" s="202">
        <v>0</v>
      </c>
      <c r="Q21" s="202">
        <v>0</v>
      </c>
      <c r="R21" s="202">
        <v>0</v>
      </c>
      <c r="S21" s="202">
        <v>0</v>
      </c>
      <c r="T21" s="202">
        <v>0</v>
      </c>
      <c r="U21" s="200"/>
      <c r="V21" s="200"/>
      <c r="W21" s="200"/>
      <c r="X21" s="200"/>
      <c r="Y21" s="200"/>
      <c r="Z21" s="201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202">
        <v>0</v>
      </c>
      <c r="P22" s="202">
        <v>0</v>
      </c>
      <c r="Q22" s="202">
        <v>0</v>
      </c>
      <c r="R22" s="202">
        <v>0</v>
      </c>
      <c r="S22" s="202">
        <v>0</v>
      </c>
      <c r="T22" s="202">
        <v>0</v>
      </c>
      <c r="U22" s="200"/>
      <c r="V22" s="200"/>
      <c r="W22" s="200"/>
      <c r="X22" s="200"/>
      <c r="Y22" s="200"/>
      <c r="Z22" s="201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202">
        <v>0</v>
      </c>
      <c r="P23" s="202">
        <v>0</v>
      </c>
      <c r="Q23" s="202">
        <v>0</v>
      </c>
      <c r="R23" s="202">
        <v>0</v>
      </c>
      <c r="S23" s="202">
        <v>0</v>
      </c>
      <c r="T23" s="202">
        <v>0</v>
      </c>
      <c r="U23" s="200"/>
      <c r="V23" s="200"/>
      <c r="W23" s="200"/>
      <c r="X23" s="200"/>
      <c r="Y23" s="200"/>
      <c r="Z23" s="201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202">
        <v>0</v>
      </c>
      <c r="P24" s="202">
        <v>0</v>
      </c>
      <c r="Q24" s="202">
        <v>0</v>
      </c>
      <c r="R24" s="202">
        <v>0</v>
      </c>
      <c r="S24" s="202">
        <v>0</v>
      </c>
      <c r="T24" s="202">
        <v>0</v>
      </c>
      <c r="U24" s="200"/>
      <c r="V24" s="200"/>
      <c r="W24" s="200"/>
      <c r="X24" s="200"/>
      <c r="Y24" s="200"/>
      <c r="Z24" s="201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202">
        <v>0</v>
      </c>
      <c r="P25" s="202">
        <v>0</v>
      </c>
      <c r="Q25" s="202">
        <v>0</v>
      </c>
      <c r="R25" s="202">
        <v>0</v>
      </c>
      <c r="S25" s="202">
        <v>0</v>
      </c>
      <c r="T25" s="202">
        <v>0</v>
      </c>
      <c r="U25" s="200"/>
      <c r="V25" s="200"/>
      <c r="W25" s="200"/>
      <c r="X25" s="200"/>
      <c r="Y25" s="200"/>
      <c r="Z25" s="201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202">
        <v>0</v>
      </c>
      <c r="P26" s="202">
        <v>0</v>
      </c>
      <c r="Q26" s="202">
        <v>0</v>
      </c>
      <c r="R26" s="202">
        <v>0</v>
      </c>
      <c r="S26" s="202">
        <v>0</v>
      </c>
      <c r="T26" s="202">
        <v>0</v>
      </c>
      <c r="U26" s="200"/>
      <c r="V26" s="200"/>
      <c r="W26" s="200"/>
      <c r="X26" s="200"/>
      <c r="Y26" s="200"/>
      <c r="Z26" s="201"/>
    </row>
    <row r="27" spans="2:26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202">
        <v>0</v>
      </c>
      <c r="P27" s="202">
        <v>0</v>
      </c>
      <c r="Q27" s="202">
        <v>0</v>
      </c>
      <c r="R27" s="202">
        <v>0</v>
      </c>
      <c r="S27" s="202">
        <v>0</v>
      </c>
      <c r="T27" s="202">
        <v>0</v>
      </c>
      <c r="U27" s="203"/>
      <c r="V27" s="203"/>
      <c r="W27" s="203"/>
      <c r="X27" s="203"/>
      <c r="Y27" s="203"/>
      <c r="Z27" s="204"/>
    </row>
    <row r="28" spans="2:26" ht="15.75" thickBot="1">
      <c r="B28" s="12" t="s">
        <v>59</v>
      </c>
      <c r="C28" s="45">
        <f>SUM(C8:C27)</f>
        <v>0</v>
      </c>
      <c r="D28" s="45">
        <f>SUM(D8:D27)</f>
        <v>0</v>
      </c>
      <c r="E28" s="45">
        <f t="shared" ref="E28:T28" si="0">SUM(E8:E27)</f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12</v>
      </c>
      <c r="K28" s="45">
        <f t="shared" si="0"/>
        <v>121</v>
      </c>
      <c r="L28" s="45">
        <f t="shared" si="0"/>
        <v>112</v>
      </c>
      <c r="M28" s="45">
        <f t="shared" si="0"/>
        <v>66</v>
      </c>
      <c r="N28" s="46">
        <f t="shared" si="0"/>
        <v>126</v>
      </c>
      <c r="O28" s="45">
        <f t="shared" si="0"/>
        <v>76</v>
      </c>
      <c r="P28" s="45">
        <f t="shared" si="0"/>
        <v>208</v>
      </c>
      <c r="Q28" s="45">
        <f t="shared" si="0"/>
        <v>245</v>
      </c>
      <c r="R28" s="45">
        <f t="shared" si="0"/>
        <v>150</v>
      </c>
      <c r="S28" s="45">
        <f t="shared" si="0"/>
        <v>115</v>
      </c>
      <c r="T28" s="45">
        <f t="shared" si="0"/>
        <v>57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7">
        <v>20</v>
      </c>
      <c r="L41" s="47">
        <v>45.5</v>
      </c>
      <c r="M41" s="47">
        <v>32.5</v>
      </c>
      <c r="N41" s="100">
        <v>80</v>
      </c>
      <c r="O41" s="40">
        <v>66</v>
      </c>
      <c r="P41" s="40">
        <v>64</v>
      </c>
      <c r="Q41" s="40">
        <v>64</v>
      </c>
      <c r="R41" s="40">
        <v>16</v>
      </c>
      <c r="S41" s="40">
        <v>32</v>
      </c>
      <c r="T41" s="40">
        <v>20</v>
      </c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>
        <v>112</v>
      </c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>
        <v>24</v>
      </c>
      <c r="O56" s="40">
        <v>40</v>
      </c>
      <c r="P56" s="40">
        <v>24</v>
      </c>
      <c r="Q56" s="40">
        <v>40</v>
      </c>
      <c r="R56" s="40">
        <v>32</v>
      </c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20</v>
      </c>
      <c r="L58" s="45">
        <f t="shared" si="2"/>
        <v>45.5</v>
      </c>
      <c r="M58" s="45">
        <f t="shared" si="2"/>
        <v>32.5</v>
      </c>
      <c r="N58" s="45">
        <f t="shared" si="2"/>
        <v>104</v>
      </c>
      <c r="O58" s="129">
        <f t="shared" si="2"/>
        <v>106</v>
      </c>
      <c r="P58" s="45">
        <f t="shared" si="2"/>
        <v>88</v>
      </c>
      <c r="Q58" s="45">
        <f t="shared" si="2"/>
        <v>104</v>
      </c>
      <c r="R58" s="45">
        <f t="shared" si="2"/>
        <v>160</v>
      </c>
      <c r="S58" s="45">
        <f t="shared" si="2"/>
        <v>32</v>
      </c>
      <c r="T58" s="45">
        <f t="shared" si="2"/>
        <v>20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9624F100-667E-45B0-B579-6E0017600A10}"/>
  </hyperlink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C90A-79A4-4A4A-A028-CB1CBB17061C}">
  <dimension ref="A1:Z58"/>
  <sheetViews>
    <sheetView showZeros="0" topLeftCell="A31" workbookViewId="0">
      <selection activeCell="R64" sqref="R64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197">
        <v>0</v>
      </c>
      <c r="P6" s="96">
        <v>0</v>
      </c>
      <c r="Q6" s="96">
        <v>0</v>
      </c>
      <c r="R6" s="96">
        <v>0</v>
      </c>
      <c r="S6" s="96">
        <v>0</v>
      </c>
      <c r="T6" s="96">
        <v>0</v>
      </c>
      <c r="U6" s="96"/>
      <c r="V6" s="96"/>
      <c r="W6" s="96"/>
      <c r="X6" s="96"/>
      <c r="Y6" s="96"/>
      <c r="Z6" s="205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96">
        <v>0</v>
      </c>
      <c r="P7" s="96">
        <v>0</v>
      </c>
      <c r="Q7" s="96">
        <v>0</v>
      </c>
      <c r="R7" s="96">
        <v>0</v>
      </c>
      <c r="S7" s="96">
        <v>0</v>
      </c>
      <c r="T7" s="96">
        <v>0</v>
      </c>
      <c r="U7" s="88"/>
      <c r="V7" s="88"/>
      <c r="W7" s="88"/>
      <c r="X7" s="88"/>
      <c r="Y7" s="88"/>
      <c r="Z7" s="206"/>
    </row>
    <row r="8" spans="1:26">
      <c r="B8" s="8" t="str">
        <f>'Summary-hours'!B8</f>
        <v>Atanacio</v>
      </c>
      <c r="C8" s="36">
        <v>2</v>
      </c>
      <c r="D8" s="36">
        <v>2.5</v>
      </c>
      <c r="E8" s="36">
        <v>3.5</v>
      </c>
      <c r="F8" s="47">
        <v>4</v>
      </c>
      <c r="G8" s="42"/>
      <c r="H8" s="47">
        <v>5.5</v>
      </c>
      <c r="I8" s="47">
        <v>15.5</v>
      </c>
      <c r="J8" s="47">
        <v>15.5</v>
      </c>
      <c r="K8" s="47">
        <v>11.5</v>
      </c>
      <c r="L8" s="47">
        <v>27.5</v>
      </c>
      <c r="M8" s="47">
        <v>7.5</v>
      </c>
      <c r="N8" s="67">
        <v>2.5</v>
      </c>
      <c r="O8" s="88"/>
      <c r="P8" s="88"/>
      <c r="Q8" s="88"/>
      <c r="R8" s="88">
        <v>20</v>
      </c>
      <c r="S8" s="88">
        <v>20</v>
      </c>
      <c r="T8" s="88">
        <v>20</v>
      </c>
      <c r="U8" s="88">
        <v>20</v>
      </c>
      <c r="V8" s="88">
        <v>20</v>
      </c>
      <c r="W8" s="88">
        <v>20</v>
      </c>
      <c r="X8" s="88"/>
      <c r="Y8" s="88"/>
      <c r="Z8" s="20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7"/>
      <c r="G9" s="40">
        <v>0</v>
      </c>
      <c r="H9" s="47">
        <v>0</v>
      </c>
      <c r="I9" s="47">
        <v>0</v>
      </c>
      <c r="J9" s="47"/>
      <c r="K9" s="47"/>
      <c r="L9" s="99"/>
      <c r="M9" s="40"/>
      <c r="N9" s="41">
        <v>0</v>
      </c>
      <c r="O9" s="88"/>
      <c r="P9" s="88"/>
      <c r="Q9" s="88"/>
      <c r="R9" s="88"/>
      <c r="S9" s="88"/>
      <c r="T9" s="88">
        <v>0</v>
      </c>
      <c r="U9" s="88">
        <v>0</v>
      </c>
      <c r="V9" s="88"/>
      <c r="W9" s="88"/>
      <c r="X9" s="88"/>
      <c r="Y9" s="88"/>
      <c r="Z9" s="20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7"/>
      <c r="G10" s="40">
        <v>0</v>
      </c>
      <c r="H10" s="47">
        <v>16</v>
      </c>
      <c r="I10" s="47">
        <v>9</v>
      </c>
      <c r="J10" s="47">
        <v>19</v>
      </c>
      <c r="K10" s="47">
        <v>11.5</v>
      </c>
      <c r="L10" s="47">
        <v>7</v>
      </c>
      <c r="M10" s="40"/>
      <c r="N10" s="100">
        <v>13</v>
      </c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206"/>
    </row>
    <row r="11" spans="1:26">
      <c r="B11" s="8" t="str">
        <f>'Summary-hours'!B11</f>
        <v>Fustar</v>
      </c>
      <c r="C11" s="36">
        <v>12</v>
      </c>
      <c r="D11" s="36">
        <v>16</v>
      </c>
      <c r="E11" s="47">
        <v>16</v>
      </c>
      <c r="F11" s="47">
        <v>21</v>
      </c>
      <c r="G11" s="47">
        <v>41</v>
      </c>
      <c r="H11" s="47">
        <v>78</v>
      </c>
      <c r="I11" s="47">
        <v>16</v>
      </c>
      <c r="J11" s="47">
        <v>39</v>
      </c>
      <c r="K11" s="47">
        <v>28</v>
      </c>
      <c r="L11" s="47">
        <v>22</v>
      </c>
      <c r="M11" s="47">
        <v>40</v>
      </c>
      <c r="N11" s="102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206"/>
    </row>
    <row r="12" spans="1:26">
      <c r="B12" s="8" t="str">
        <f>'Summary-hours'!B12</f>
        <v>Uluski</v>
      </c>
      <c r="C12" s="36">
        <v>24</v>
      </c>
      <c r="D12" s="47">
        <v>52</v>
      </c>
      <c r="E12" s="47">
        <v>28</v>
      </c>
      <c r="F12" s="47">
        <v>24</v>
      </c>
      <c r="G12" s="47">
        <v>44</v>
      </c>
      <c r="H12" s="47">
        <v>104</v>
      </c>
      <c r="I12" s="47">
        <v>44</v>
      </c>
      <c r="J12" s="47">
        <v>129</v>
      </c>
      <c r="K12" s="47">
        <v>67</v>
      </c>
      <c r="L12" s="47">
        <v>49.5</v>
      </c>
      <c r="M12" s="47">
        <v>47.5</v>
      </c>
      <c r="N12" s="102">
        <v>30</v>
      </c>
      <c r="O12" s="88">
        <v>40</v>
      </c>
      <c r="P12" s="88">
        <v>40</v>
      </c>
      <c r="Q12" s="88">
        <v>40</v>
      </c>
      <c r="R12" s="88"/>
      <c r="S12" s="88"/>
      <c r="T12" s="88"/>
      <c r="U12" s="88"/>
      <c r="V12" s="88"/>
      <c r="W12" s="88"/>
      <c r="X12" s="88"/>
      <c r="Y12" s="88"/>
      <c r="Z12" s="206"/>
    </row>
    <row r="13" spans="1:26">
      <c r="B13" s="8" t="str">
        <f>'Summary-hours'!B13</f>
        <v>Wasley</v>
      </c>
      <c r="C13" s="36">
        <v>9</v>
      </c>
      <c r="D13" s="47">
        <v>9</v>
      </c>
      <c r="E13" s="47">
        <v>6</v>
      </c>
      <c r="F13" s="47">
        <v>15</v>
      </c>
      <c r="G13" s="47">
        <v>21</v>
      </c>
      <c r="H13" s="47">
        <v>39</v>
      </c>
      <c r="I13" s="47">
        <v>10</v>
      </c>
      <c r="J13" s="47">
        <v>15</v>
      </c>
      <c r="K13" s="47">
        <v>9</v>
      </c>
      <c r="L13" s="47">
        <v>4</v>
      </c>
      <c r="M13" s="47">
        <v>6</v>
      </c>
      <c r="N13" s="102">
        <v>3</v>
      </c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20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/>
      <c r="G14" s="40">
        <v>0</v>
      </c>
      <c r="H14" s="40">
        <v>0</v>
      </c>
      <c r="I14" s="40">
        <v>0</v>
      </c>
      <c r="J14" s="40">
        <v>0</v>
      </c>
      <c r="K14" s="47">
        <v>0</v>
      </c>
      <c r="L14" s="40">
        <v>0</v>
      </c>
      <c r="M14" s="40"/>
      <c r="N14" s="100">
        <v>0</v>
      </c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20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/>
      <c r="G15" s="42"/>
      <c r="H15" s="48"/>
      <c r="I15" s="40">
        <v>0</v>
      </c>
      <c r="J15" s="40">
        <v>0</v>
      </c>
      <c r="K15" s="47">
        <v>0</v>
      </c>
      <c r="L15" s="40">
        <v>0</v>
      </c>
      <c r="M15" s="40"/>
      <c r="N15" s="100">
        <v>0</v>
      </c>
      <c r="O15" s="88" t="s">
        <v>106</v>
      </c>
      <c r="P15" s="88" t="s">
        <v>106</v>
      </c>
      <c r="Q15" s="88" t="s">
        <v>106</v>
      </c>
      <c r="R15" s="88">
        <v>0</v>
      </c>
      <c r="S15" s="88">
        <v>0</v>
      </c>
      <c r="T15" s="88">
        <v>0</v>
      </c>
      <c r="U15" s="88"/>
      <c r="V15" s="88"/>
      <c r="W15" s="88"/>
      <c r="X15" s="88"/>
      <c r="Y15" s="88"/>
      <c r="Z15" s="20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7">
        <v>42</v>
      </c>
      <c r="M16" s="47">
        <v>62.5</v>
      </c>
      <c r="N16" s="100">
        <v>17</v>
      </c>
      <c r="O16" s="88">
        <v>80</v>
      </c>
      <c r="P16" s="88">
        <v>10</v>
      </c>
      <c r="Q16" s="88">
        <v>0</v>
      </c>
      <c r="R16" s="88">
        <v>0</v>
      </c>
      <c r="S16" s="88">
        <v>0</v>
      </c>
      <c r="T16" s="88">
        <v>0</v>
      </c>
      <c r="U16" s="88"/>
      <c r="V16" s="88"/>
      <c r="W16" s="88"/>
      <c r="X16" s="88"/>
      <c r="Y16" s="88"/>
      <c r="Z16" s="20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202">
        <v>0</v>
      </c>
      <c r="P17" s="202">
        <v>0</v>
      </c>
      <c r="Q17" s="202">
        <v>0</v>
      </c>
      <c r="R17" s="202">
        <v>0</v>
      </c>
      <c r="S17" s="202">
        <v>0</v>
      </c>
      <c r="T17" s="202">
        <v>0</v>
      </c>
      <c r="U17" s="88"/>
      <c r="V17" s="88"/>
      <c r="W17" s="88"/>
      <c r="X17" s="88"/>
      <c r="Y17" s="88"/>
      <c r="Z17" s="20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202">
        <v>0</v>
      </c>
      <c r="P18" s="202">
        <v>0</v>
      </c>
      <c r="Q18" s="202">
        <v>0</v>
      </c>
      <c r="R18" s="202">
        <v>0</v>
      </c>
      <c r="S18" s="202">
        <v>0</v>
      </c>
      <c r="T18" s="202">
        <v>0</v>
      </c>
      <c r="U18" s="88"/>
      <c r="V18" s="88"/>
      <c r="W18" s="88"/>
      <c r="X18" s="88"/>
      <c r="Y18" s="88"/>
      <c r="Z18" s="20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202">
        <v>0</v>
      </c>
      <c r="P19" s="202">
        <v>0</v>
      </c>
      <c r="Q19" s="202">
        <v>0</v>
      </c>
      <c r="R19" s="202">
        <v>0</v>
      </c>
      <c r="S19" s="202">
        <v>0</v>
      </c>
      <c r="T19" s="202">
        <v>0</v>
      </c>
      <c r="U19" s="88"/>
      <c r="V19" s="88"/>
      <c r="W19" s="88"/>
      <c r="X19" s="88"/>
      <c r="Y19" s="88"/>
      <c r="Z19" s="20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202">
        <v>0</v>
      </c>
      <c r="P20" s="202">
        <v>0</v>
      </c>
      <c r="Q20" s="202">
        <v>0</v>
      </c>
      <c r="R20" s="202">
        <v>0</v>
      </c>
      <c r="S20" s="202">
        <v>0</v>
      </c>
      <c r="T20" s="202">
        <v>0</v>
      </c>
      <c r="U20" s="88"/>
      <c r="V20" s="88"/>
      <c r="W20" s="88"/>
      <c r="X20" s="88"/>
      <c r="Y20" s="88"/>
      <c r="Z20" s="20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202">
        <v>0</v>
      </c>
      <c r="P21" s="202">
        <v>0</v>
      </c>
      <c r="Q21" s="202">
        <v>0</v>
      </c>
      <c r="R21" s="202">
        <v>0</v>
      </c>
      <c r="S21" s="202">
        <v>0</v>
      </c>
      <c r="T21" s="202">
        <v>0</v>
      </c>
      <c r="U21" s="88"/>
      <c r="V21" s="88"/>
      <c r="W21" s="88"/>
      <c r="X21" s="88"/>
      <c r="Y21" s="88"/>
      <c r="Z21" s="20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202">
        <v>0</v>
      </c>
      <c r="P22" s="202">
        <v>0</v>
      </c>
      <c r="Q22" s="202">
        <v>0</v>
      </c>
      <c r="R22" s="202">
        <v>0</v>
      </c>
      <c r="S22" s="202">
        <v>0</v>
      </c>
      <c r="T22" s="202">
        <v>0</v>
      </c>
      <c r="U22" s="88"/>
      <c r="V22" s="88"/>
      <c r="W22" s="88"/>
      <c r="X22" s="88"/>
      <c r="Y22" s="88"/>
      <c r="Z22" s="20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202">
        <v>0</v>
      </c>
      <c r="P23" s="202">
        <v>0</v>
      </c>
      <c r="Q23" s="202">
        <v>0</v>
      </c>
      <c r="R23" s="202">
        <v>0</v>
      </c>
      <c r="S23" s="202">
        <v>0</v>
      </c>
      <c r="T23" s="202">
        <v>0</v>
      </c>
      <c r="U23" s="88"/>
      <c r="V23" s="88"/>
      <c r="W23" s="88"/>
      <c r="X23" s="88"/>
      <c r="Y23" s="88"/>
      <c r="Z23" s="20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202">
        <v>0</v>
      </c>
      <c r="P24" s="202">
        <v>0</v>
      </c>
      <c r="Q24" s="202">
        <v>0</v>
      </c>
      <c r="R24" s="202">
        <v>0</v>
      </c>
      <c r="S24" s="202">
        <v>0</v>
      </c>
      <c r="T24" s="202">
        <v>0</v>
      </c>
      <c r="U24" s="88"/>
      <c r="V24" s="88"/>
      <c r="W24" s="88"/>
      <c r="X24" s="88"/>
      <c r="Y24" s="88"/>
      <c r="Z24" s="20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202">
        <v>0</v>
      </c>
      <c r="P25" s="202">
        <v>0</v>
      </c>
      <c r="Q25" s="202">
        <v>0</v>
      </c>
      <c r="R25" s="202">
        <v>0</v>
      </c>
      <c r="S25" s="202">
        <v>0</v>
      </c>
      <c r="T25" s="202">
        <v>0</v>
      </c>
      <c r="U25" s="88"/>
      <c r="V25" s="88"/>
      <c r="W25" s="88"/>
      <c r="X25" s="88"/>
      <c r="Y25" s="88"/>
      <c r="Z25" s="20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202">
        <v>0</v>
      </c>
      <c r="P26" s="202">
        <v>0</v>
      </c>
      <c r="Q26" s="202">
        <v>0</v>
      </c>
      <c r="R26" s="202">
        <v>0</v>
      </c>
      <c r="S26" s="202">
        <v>0</v>
      </c>
      <c r="T26" s="202">
        <v>0</v>
      </c>
      <c r="U26" s="88"/>
      <c r="V26" s="88"/>
      <c r="W26" s="88"/>
      <c r="X26" s="88"/>
      <c r="Y26" s="88"/>
      <c r="Z26" s="206"/>
    </row>
    <row r="27" spans="2:26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202">
        <v>0</v>
      </c>
      <c r="P27" s="202">
        <v>0</v>
      </c>
      <c r="Q27" s="202">
        <v>0</v>
      </c>
      <c r="R27" s="202">
        <v>0</v>
      </c>
      <c r="S27" s="202">
        <v>0</v>
      </c>
      <c r="T27" s="202">
        <v>0</v>
      </c>
      <c r="U27" s="202"/>
      <c r="V27" s="202"/>
      <c r="W27" s="202"/>
      <c r="X27" s="202"/>
      <c r="Y27" s="202"/>
      <c r="Z27" s="207"/>
    </row>
    <row r="28" spans="2:26" ht="15.75" thickBot="1">
      <c r="B28" s="12" t="s">
        <v>59</v>
      </c>
      <c r="C28" s="45">
        <f>SUM(C8:C27)</f>
        <v>47</v>
      </c>
      <c r="D28" s="45">
        <f t="shared" ref="D28:T28" si="0">SUM(D8:D27)</f>
        <v>79.5</v>
      </c>
      <c r="E28" s="45">
        <f t="shared" si="0"/>
        <v>53.5</v>
      </c>
      <c r="F28" s="45">
        <f t="shared" si="0"/>
        <v>64</v>
      </c>
      <c r="G28" s="45">
        <f t="shared" si="0"/>
        <v>106</v>
      </c>
      <c r="H28" s="45">
        <f t="shared" si="0"/>
        <v>242.5</v>
      </c>
      <c r="I28" s="45">
        <f t="shared" si="0"/>
        <v>94.5</v>
      </c>
      <c r="J28" s="45">
        <f t="shared" si="0"/>
        <v>217.5</v>
      </c>
      <c r="K28" s="45">
        <f t="shared" si="0"/>
        <v>127</v>
      </c>
      <c r="L28" s="45">
        <f t="shared" si="0"/>
        <v>152</v>
      </c>
      <c r="M28" s="45">
        <f t="shared" si="0"/>
        <v>163.5</v>
      </c>
      <c r="N28" s="46">
        <f t="shared" si="0"/>
        <v>65.5</v>
      </c>
      <c r="O28" s="45">
        <f t="shared" si="0"/>
        <v>120</v>
      </c>
      <c r="P28" s="45">
        <f t="shared" si="0"/>
        <v>50</v>
      </c>
      <c r="Q28" s="45">
        <f t="shared" si="0"/>
        <v>40</v>
      </c>
      <c r="R28" s="45">
        <f t="shared" si="0"/>
        <v>20</v>
      </c>
      <c r="S28" s="45">
        <f t="shared" si="0"/>
        <v>20</v>
      </c>
      <c r="T28" s="45">
        <f t="shared" si="0"/>
        <v>20</v>
      </c>
      <c r="U28" s="45">
        <f>SUM(U8:U27)</f>
        <v>20</v>
      </c>
      <c r="V28" s="45">
        <f t="shared" ref="V28:Z28" si="1">SUM(V8:V27)</f>
        <v>20</v>
      </c>
      <c r="W28" s="45">
        <f t="shared" si="1"/>
        <v>20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3">
        <v>16</v>
      </c>
      <c r="K54" s="73">
        <v>29.5</v>
      </c>
      <c r="L54" s="73">
        <v>1</v>
      </c>
      <c r="M54" s="73">
        <v>17.5</v>
      </c>
      <c r="N54" s="74">
        <v>2.5</v>
      </c>
      <c r="O54" s="71"/>
      <c r="P54" s="71"/>
      <c r="Q54" s="71"/>
      <c r="R54" s="71">
        <v>40</v>
      </c>
      <c r="S54" s="71">
        <v>40</v>
      </c>
      <c r="T54" s="71">
        <v>40</v>
      </c>
      <c r="U54" s="71">
        <v>40</v>
      </c>
      <c r="V54" s="71">
        <v>40</v>
      </c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3">
        <v>23.5</v>
      </c>
      <c r="M55" s="73">
        <v>30</v>
      </c>
      <c r="N55" s="74">
        <v>19</v>
      </c>
      <c r="O55" s="71"/>
      <c r="P55" s="71">
        <v>10</v>
      </c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3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16</v>
      </c>
      <c r="K58" s="45">
        <f t="shared" si="2"/>
        <v>29.5</v>
      </c>
      <c r="L58" s="45">
        <f t="shared" si="2"/>
        <v>24.5</v>
      </c>
      <c r="M58" s="45">
        <f t="shared" si="2"/>
        <v>47.5</v>
      </c>
      <c r="N58" s="45">
        <f t="shared" si="2"/>
        <v>21.5</v>
      </c>
      <c r="O58" s="129">
        <f t="shared" si="2"/>
        <v>0</v>
      </c>
      <c r="P58" s="45">
        <f t="shared" si="2"/>
        <v>10</v>
      </c>
      <c r="Q58" s="45">
        <f t="shared" si="2"/>
        <v>0</v>
      </c>
      <c r="R58" s="45">
        <f t="shared" si="2"/>
        <v>40</v>
      </c>
      <c r="S58" s="45">
        <f t="shared" si="2"/>
        <v>40</v>
      </c>
      <c r="T58" s="45">
        <f t="shared" si="2"/>
        <v>40</v>
      </c>
      <c r="U58" s="45">
        <f>SUM(U38:U57)</f>
        <v>40</v>
      </c>
      <c r="V58" s="45">
        <f t="shared" ref="V58:Z58" si="3">SUM(V38:V57)</f>
        <v>40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C4:N4"/>
    <mergeCell ref="B2:N2"/>
    <mergeCell ref="C35:N35"/>
    <mergeCell ref="O35:Z35"/>
    <mergeCell ref="O4:Z4"/>
  </mergeCells>
  <hyperlinks>
    <hyperlink ref="B1" location="ESTA_Projects!A1" display="Return to Projects" xr:uid="{511951DE-2569-4C72-8AB0-1FF1F945960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D587-E8C5-4A01-835C-CE1EBF6F1956}">
  <dimension ref="A1:Z58"/>
  <sheetViews>
    <sheetView showZeros="0" topLeftCell="A3" workbookViewId="0">
      <selection activeCell="P43" sqref="P43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4</v>
      </c>
      <c r="Q17" s="43">
        <v>4</v>
      </c>
      <c r="R17" s="43">
        <v>4</v>
      </c>
      <c r="S17" s="43">
        <v>4</v>
      </c>
      <c r="T17" s="43">
        <v>4</v>
      </c>
      <c r="U17" s="40">
        <v>4</v>
      </c>
      <c r="V17" s="40">
        <v>4</v>
      </c>
      <c r="W17" s="40">
        <v>4</v>
      </c>
      <c r="X17" s="40">
        <v>4</v>
      </c>
      <c r="Y17" s="40">
        <v>4</v>
      </c>
      <c r="Z17" s="208">
        <v>4</v>
      </c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4</v>
      </c>
      <c r="Q28" s="45">
        <f t="shared" si="0"/>
        <v>4</v>
      </c>
      <c r="R28" s="45">
        <f t="shared" si="0"/>
        <v>4</v>
      </c>
      <c r="S28" s="45">
        <f t="shared" si="0"/>
        <v>4</v>
      </c>
      <c r="T28" s="45">
        <f t="shared" si="0"/>
        <v>4</v>
      </c>
      <c r="U28" s="45">
        <f>SUM(U8:U27)</f>
        <v>4</v>
      </c>
      <c r="V28" s="45">
        <f t="shared" ref="V28:Z28" si="1">SUM(V8:V27)</f>
        <v>4</v>
      </c>
      <c r="W28" s="45">
        <f t="shared" si="1"/>
        <v>4</v>
      </c>
      <c r="X28" s="45">
        <f t="shared" si="1"/>
        <v>4</v>
      </c>
      <c r="Y28" s="45">
        <f t="shared" si="1"/>
        <v>4</v>
      </c>
      <c r="Z28" s="126">
        <f t="shared" si="1"/>
        <v>4</v>
      </c>
    </row>
    <row r="35" spans="2:26" ht="2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>
        <v>8</v>
      </c>
      <c r="Q39" s="40">
        <v>8</v>
      </c>
      <c r="R39" s="40">
        <v>8</v>
      </c>
      <c r="S39" s="40">
        <v>8</v>
      </c>
      <c r="T39" s="40">
        <v>8</v>
      </c>
      <c r="U39" s="40">
        <v>8</v>
      </c>
      <c r="V39" s="40">
        <v>8</v>
      </c>
      <c r="W39" s="40">
        <v>8</v>
      </c>
      <c r="X39" s="40">
        <v>8</v>
      </c>
      <c r="Y39" s="40">
        <v>8</v>
      </c>
      <c r="Z39" s="208">
        <v>8</v>
      </c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>
        <v>8</v>
      </c>
      <c r="Q40" s="40">
        <v>8</v>
      </c>
      <c r="R40" s="40">
        <v>8</v>
      </c>
      <c r="S40" s="40">
        <v>8</v>
      </c>
      <c r="T40" s="40">
        <v>8</v>
      </c>
      <c r="U40" s="40">
        <v>8</v>
      </c>
      <c r="V40" s="40">
        <v>8</v>
      </c>
      <c r="W40" s="40">
        <v>8</v>
      </c>
      <c r="X40" s="40">
        <v>8</v>
      </c>
      <c r="Y40" s="40">
        <v>8</v>
      </c>
      <c r="Z40" s="208">
        <v>8</v>
      </c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16</v>
      </c>
      <c r="Q58" s="45">
        <f t="shared" si="2"/>
        <v>16</v>
      </c>
      <c r="R58" s="45">
        <f t="shared" si="2"/>
        <v>16</v>
      </c>
      <c r="S58" s="45">
        <f t="shared" si="2"/>
        <v>16</v>
      </c>
      <c r="T58" s="45">
        <f t="shared" si="2"/>
        <v>16</v>
      </c>
      <c r="U58" s="45">
        <f>SUM(U38:U57)</f>
        <v>16</v>
      </c>
      <c r="V58" s="45">
        <f t="shared" ref="V58:Z58" si="3">SUM(V38:V57)</f>
        <v>16</v>
      </c>
      <c r="W58" s="45">
        <f t="shared" si="3"/>
        <v>16</v>
      </c>
      <c r="X58" s="45">
        <f t="shared" si="3"/>
        <v>16</v>
      </c>
      <c r="Y58" s="45">
        <f t="shared" si="3"/>
        <v>16</v>
      </c>
      <c r="Z58" s="126">
        <f t="shared" si="3"/>
        <v>16</v>
      </c>
    </row>
  </sheetData>
  <mergeCells count="5">
    <mergeCell ref="B2:N2"/>
    <mergeCell ref="C4:N4"/>
    <mergeCell ref="O4:Z4"/>
    <mergeCell ref="C35:N35"/>
    <mergeCell ref="O35:Z35"/>
  </mergeCells>
  <hyperlinks>
    <hyperlink ref="B1" location="ESTA_Projects!A1" display="Return to Projects" xr:uid="{6974A3DD-C553-434A-B76E-26F7E5DDBD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55FD-F93B-49BA-BF67-3ED1494092DA}">
  <dimension ref="A1:Z58"/>
  <sheetViews>
    <sheetView showZeros="0" topLeftCell="C3" workbookViewId="0">
      <selection activeCell="R20" sqref="R20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88"/>
      <c r="P8" s="88"/>
      <c r="Q8" s="88"/>
      <c r="R8" s="88"/>
      <c r="S8" s="88"/>
      <c r="T8" s="88"/>
      <c r="U8" s="200"/>
      <c r="V8" s="200"/>
      <c r="W8" s="200"/>
      <c r="X8" s="174"/>
      <c r="Y8" s="174"/>
      <c r="Z8" s="176"/>
    </row>
    <row r="9" spans="1:26">
      <c r="B9" s="8" t="str">
        <f>'Summary-hours'!B9</f>
        <v>Caceres</v>
      </c>
      <c r="C9" s="36">
        <v>2</v>
      </c>
      <c r="D9" s="47"/>
      <c r="E9" s="88"/>
      <c r="F9" s="40">
        <v>0</v>
      </c>
      <c r="G9" s="47">
        <v>4</v>
      </c>
      <c r="H9" s="40">
        <v>0</v>
      </c>
      <c r="I9" s="40">
        <v>0</v>
      </c>
      <c r="J9" s="40"/>
      <c r="K9" s="40">
        <v>0</v>
      </c>
      <c r="L9" s="40">
        <v>0</v>
      </c>
      <c r="M9" s="40">
        <v>0</v>
      </c>
      <c r="N9" s="41">
        <v>0</v>
      </c>
      <c r="O9" s="88"/>
      <c r="P9" s="88"/>
      <c r="Q9" s="88"/>
      <c r="R9" s="88"/>
      <c r="S9" s="88"/>
      <c r="T9" s="88">
        <v>0</v>
      </c>
      <c r="U9" s="200">
        <v>0</v>
      </c>
      <c r="V9" s="200"/>
      <c r="W9" s="200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47" t="s">
        <v>106</v>
      </c>
      <c r="E10" s="88" t="s">
        <v>106</v>
      </c>
      <c r="F10" s="40">
        <v>0</v>
      </c>
      <c r="G10" s="47">
        <v>0</v>
      </c>
      <c r="H10" s="40">
        <v>0</v>
      </c>
      <c r="I10" s="40">
        <v>0</v>
      </c>
      <c r="J10" s="40"/>
      <c r="K10" s="40">
        <v>0</v>
      </c>
      <c r="L10" s="47">
        <v>0</v>
      </c>
      <c r="M10" s="40">
        <v>0</v>
      </c>
      <c r="N10" s="41">
        <v>0</v>
      </c>
      <c r="O10" s="88"/>
      <c r="P10" s="88"/>
      <c r="Q10" s="88"/>
      <c r="R10" s="88"/>
      <c r="S10" s="88"/>
      <c r="T10" s="88"/>
      <c r="U10" s="200"/>
      <c r="V10" s="200"/>
      <c r="W10" s="200"/>
      <c r="X10" s="174"/>
      <c r="Y10" s="174"/>
      <c r="Z10" s="176"/>
    </row>
    <row r="11" spans="1:26">
      <c r="B11" s="8" t="str">
        <f>'Summary-hours'!B11</f>
        <v>Fustar</v>
      </c>
      <c r="C11" s="36">
        <v>15</v>
      </c>
      <c r="D11" s="47">
        <v>8</v>
      </c>
      <c r="E11" s="47">
        <v>7</v>
      </c>
      <c r="F11" s="40"/>
      <c r="G11" s="47">
        <v>20</v>
      </c>
      <c r="H11" s="40">
        <v>0</v>
      </c>
      <c r="I11" s="40">
        <v>0</v>
      </c>
      <c r="J11" s="40"/>
      <c r="K11" s="40">
        <v>0</v>
      </c>
      <c r="L11" s="47">
        <v>0</v>
      </c>
      <c r="M11" s="47">
        <v>24</v>
      </c>
      <c r="N11" s="100">
        <v>80</v>
      </c>
      <c r="O11" s="88">
        <v>16</v>
      </c>
      <c r="P11" s="88">
        <v>2</v>
      </c>
      <c r="Q11" s="88"/>
      <c r="R11" s="88"/>
      <c r="S11" s="88"/>
      <c r="T11" s="88">
        <v>4</v>
      </c>
      <c r="U11" s="200">
        <v>80</v>
      </c>
      <c r="V11" s="200">
        <v>4</v>
      </c>
      <c r="W11" s="200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47" t="s">
        <v>106</v>
      </c>
      <c r="E12" s="47" t="s">
        <v>106</v>
      </c>
      <c r="F12" s="40">
        <v>0</v>
      </c>
      <c r="G12" s="47">
        <v>0</v>
      </c>
      <c r="H12" s="40">
        <v>0</v>
      </c>
      <c r="I12" s="40">
        <v>0</v>
      </c>
      <c r="J12" s="40"/>
      <c r="K12" s="40">
        <v>0</v>
      </c>
      <c r="L12" s="40">
        <v>0</v>
      </c>
      <c r="M12" s="47">
        <v>0</v>
      </c>
      <c r="N12" s="100">
        <v>0</v>
      </c>
      <c r="O12" s="88" t="s">
        <v>106</v>
      </c>
      <c r="P12" s="88" t="s">
        <v>106</v>
      </c>
      <c r="Q12" s="88" t="s">
        <v>106</v>
      </c>
      <c r="R12" s="88">
        <v>0</v>
      </c>
      <c r="S12" s="88"/>
      <c r="T12" s="88"/>
      <c r="U12" s="200"/>
      <c r="V12" s="200"/>
      <c r="W12" s="200"/>
      <c r="X12" s="174"/>
      <c r="Y12" s="174"/>
      <c r="Z12" s="176"/>
    </row>
    <row r="13" spans="1:26">
      <c r="B13" s="8" t="str">
        <f>'Summary-hours'!B13</f>
        <v>Wasley</v>
      </c>
      <c r="C13" s="36">
        <v>48</v>
      </c>
      <c r="D13" s="47">
        <v>25</v>
      </c>
      <c r="E13" s="47">
        <v>26</v>
      </c>
      <c r="F13" s="47">
        <v>15</v>
      </c>
      <c r="G13" s="47">
        <v>28</v>
      </c>
      <c r="H13" s="47">
        <v>29</v>
      </c>
      <c r="I13" s="47">
        <v>30</v>
      </c>
      <c r="J13" s="47">
        <v>32</v>
      </c>
      <c r="K13" s="47">
        <v>23</v>
      </c>
      <c r="L13" s="47">
        <v>7</v>
      </c>
      <c r="M13" s="47">
        <v>32</v>
      </c>
      <c r="N13" s="100">
        <v>108</v>
      </c>
      <c r="O13" s="88">
        <v>30</v>
      </c>
      <c r="P13" s="88">
        <v>8</v>
      </c>
      <c r="Q13" s="88">
        <v>4</v>
      </c>
      <c r="R13" s="88">
        <v>4</v>
      </c>
      <c r="S13" s="88">
        <v>4</v>
      </c>
      <c r="T13" s="88">
        <v>8</v>
      </c>
      <c r="U13" s="200">
        <v>80</v>
      </c>
      <c r="V13" s="200">
        <v>8</v>
      </c>
      <c r="W13" s="200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/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88" t="s">
        <v>106</v>
      </c>
      <c r="P14" s="88" t="s">
        <v>106</v>
      </c>
      <c r="Q14" s="88" t="s">
        <v>106</v>
      </c>
      <c r="R14" s="88">
        <v>0</v>
      </c>
      <c r="S14" s="88">
        <v>0</v>
      </c>
      <c r="T14" s="88">
        <v>0</v>
      </c>
      <c r="U14" s="200"/>
      <c r="V14" s="200"/>
      <c r="W14" s="200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65</v>
      </c>
      <c r="D28" s="45">
        <f t="shared" ref="D28:T28" si="0">SUM(D8:D27)</f>
        <v>33</v>
      </c>
      <c r="E28" s="45">
        <f t="shared" si="0"/>
        <v>33</v>
      </c>
      <c r="F28" s="45">
        <f t="shared" si="0"/>
        <v>15</v>
      </c>
      <c r="G28" s="45">
        <f t="shared" si="0"/>
        <v>52</v>
      </c>
      <c r="H28" s="45">
        <f t="shared" si="0"/>
        <v>29</v>
      </c>
      <c r="I28" s="45">
        <f t="shared" si="0"/>
        <v>30</v>
      </c>
      <c r="J28" s="45">
        <f t="shared" si="0"/>
        <v>32</v>
      </c>
      <c r="K28" s="45">
        <f t="shared" si="0"/>
        <v>23</v>
      </c>
      <c r="L28" s="45">
        <f t="shared" si="0"/>
        <v>7</v>
      </c>
      <c r="M28" s="45">
        <f t="shared" si="0"/>
        <v>56</v>
      </c>
      <c r="N28" s="46">
        <f t="shared" si="0"/>
        <v>188</v>
      </c>
      <c r="O28" s="45">
        <f t="shared" si="0"/>
        <v>46</v>
      </c>
      <c r="P28" s="45">
        <f t="shared" si="0"/>
        <v>10</v>
      </c>
      <c r="Q28" s="45">
        <f t="shared" si="0"/>
        <v>4</v>
      </c>
      <c r="R28" s="45">
        <f t="shared" si="0"/>
        <v>4</v>
      </c>
      <c r="S28" s="45">
        <f t="shared" si="0"/>
        <v>4</v>
      </c>
      <c r="T28" s="45">
        <f t="shared" si="0"/>
        <v>12</v>
      </c>
      <c r="U28" s="45">
        <f>SUM(U8:U27)</f>
        <v>160</v>
      </c>
      <c r="V28" s="45">
        <f t="shared" ref="V28:Z28" si="1">SUM(V8:V27)</f>
        <v>12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6599F249-A736-4F5C-9EB4-E3F77EB5CFF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0C87-F488-48C9-B3DF-E840606DEDF1}">
  <dimension ref="A1:Z58"/>
  <sheetViews>
    <sheetView showZeros="0" workbookViewId="0">
      <selection activeCell="S17" sqref="S17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/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/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47">
        <v>66</v>
      </c>
      <c r="E9" s="47">
        <v>18</v>
      </c>
      <c r="F9" s="47"/>
      <c r="G9" s="40">
        <v>0</v>
      </c>
      <c r="H9" s="40">
        <v>0</v>
      </c>
      <c r="I9" s="40"/>
      <c r="J9" s="40">
        <v>0</v>
      </c>
      <c r="K9" s="47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47" t="s">
        <v>106</v>
      </c>
      <c r="E10" s="47" t="s">
        <v>106</v>
      </c>
      <c r="F10" s="47"/>
      <c r="G10" s="40">
        <v>0</v>
      </c>
      <c r="H10" s="40">
        <v>0</v>
      </c>
      <c r="I10" s="40"/>
      <c r="J10" s="40">
        <v>0</v>
      </c>
      <c r="K10" s="47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>
        <v>6</v>
      </c>
      <c r="D11" s="47">
        <v>85</v>
      </c>
      <c r="E11" s="47">
        <v>98</v>
      </c>
      <c r="F11" s="47">
        <v>46</v>
      </c>
      <c r="G11" s="40"/>
      <c r="H11" s="47">
        <v>3</v>
      </c>
      <c r="I11" s="40"/>
      <c r="J11" s="47">
        <v>2</v>
      </c>
      <c r="K11" s="47">
        <v>4</v>
      </c>
      <c r="L11" s="47">
        <v>12</v>
      </c>
      <c r="M11" s="47">
        <v>20</v>
      </c>
      <c r="N11" s="41"/>
      <c r="O11" s="36">
        <v>12</v>
      </c>
      <c r="P11" s="36">
        <v>8</v>
      </c>
      <c r="Q11" s="36"/>
      <c r="R11" s="40"/>
      <c r="S11" s="40">
        <v>16</v>
      </c>
      <c r="T11" s="40">
        <v>80</v>
      </c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47" t="s">
        <v>106</v>
      </c>
      <c r="E12" s="47" t="s">
        <v>106</v>
      </c>
      <c r="F12" s="47"/>
      <c r="G12" s="40">
        <v>0</v>
      </c>
      <c r="H12" s="47"/>
      <c r="I12" s="40"/>
      <c r="J12" s="47"/>
      <c r="K12" s="47">
        <v>0</v>
      </c>
      <c r="L12" s="40">
        <v>0</v>
      </c>
      <c r="M12" s="47"/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>
        <v>15</v>
      </c>
      <c r="D13" s="47">
        <v>39</v>
      </c>
      <c r="E13" s="47">
        <v>50</v>
      </c>
      <c r="F13" s="47">
        <v>20</v>
      </c>
      <c r="G13" s="47">
        <v>27</v>
      </c>
      <c r="H13" s="47">
        <v>31</v>
      </c>
      <c r="I13" s="47">
        <v>39</v>
      </c>
      <c r="J13" s="47">
        <v>21</v>
      </c>
      <c r="K13" s="47">
        <v>34</v>
      </c>
      <c r="L13" s="47">
        <v>26</v>
      </c>
      <c r="M13" s="47">
        <v>26</v>
      </c>
      <c r="N13" s="100">
        <v>14</v>
      </c>
      <c r="O13" s="36">
        <v>24</v>
      </c>
      <c r="P13" s="36">
        <v>16</v>
      </c>
      <c r="Q13" s="36">
        <v>8</v>
      </c>
      <c r="R13" s="40">
        <v>8</v>
      </c>
      <c r="S13" s="40">
        <v>16</v>
      </c>
      <c r="T13" s="40">
        <v>120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/>
      <c r="J14" s="40">
        <v>0</v>
      </c>
      <c r="K14" s="47">
        <v>0</v>
      </c>
      <c r="L14" s="40">
        <v>0</v>
      </c>
      <c r="M14" s="40"/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/>
      <c r="J15" s="40">
        <v>0</v>
      </c>
      <c r="K15" s="47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/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/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21</v>
      </c>
      <c r="D28" s="45">
        <f t="shared" ref="D28:T28" si="0">SUM(D8:D27)</f>
        <v>190</v>
      </c>
      <c r="E28" s="45">
        <f t="shared" si="0"/>
        <v>166</v>
      </c>
      <c r="F28" s="45">
        <f t="shared" si="0"/>
        <v>66</v>
      </c>
      <c r="G28" s="45">
        <f t="shared" si="0"/>
        <v>27</v>
      </c>
      <c r="H28" s="45">
        <f t="shared" si="0"/>
        <v>34</v>
      </c>
      <c r="I28" s="45">
        <f t="shared" si="0"/>
        <v>39</v>
      </c>
      <c r="J28" s="45">
        <f t="shared" si="0"/>
        <v>23</v>
      </c>
      <c r="K28" s="45">
        <f t="shared" si="0"/>
        <v>38</v>
      </c>
      <c r="L28" s="45">
        <f t="shared" si="0"/>
        <v>38</v>
      </c>
      <c r="M28" s="45">
        <f t="shared" si="0"/>
        <v>46</v>
      </c>
      <c r="N28" s="46">
        <f t="shared" si="0"/>
        <v>14</v>
      </c>
      <c r="O28" s="45">
        <f t="shared" si="0"/>
        <v>36</v>
      </c>
      <c r="P28" s="45">
        <f t="shared" si="0"/>
        <v>24</v>
      </c>
      <c r="Q28" s="45">
        <f t="shared" si="0"/>
        <v>8</v>
      </c>
      <c r="R28" s="45">
        <f t="shared" si="0"/>
        <v>8</v>
      </c>
      <c r="S28" s="45">
        <f t="shared" si="0"/>
        <v>32</v>
      </c>
      <c r="T28" s="45">
        <f t="shared" si="0"/>
        <v>200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89">
        <v>100</v>
      </c>
      <c r="D52" s="89">
        <v>104</v>
      </c>
      <c r="E52" s="89">
        <v>150</v>
      </c>
      <c r="F52" s="89">
        <v>84</v>
      </c>
      <c r="G52" s="89">
        <v>84</v>
      </c>
      <c r="H52" s="89">
        <v>116</v>
      </c>
      <c r="I52" s="89">
        <v>154</v>
      </c>
      <c r="J52" s="89">
        <v>152</v>
      </c>
      <c r="K52" s="89">
        <v>136</v>
      </c>
      <c r="L52" s="89">
        <v>144</v>
      </c>
      <c r="M52" s="89">
        <v>128</v>
      </c>
      <c r="N52" s="103">
        <v>120</v>
      </c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100</v>
      </c>
      <c r="D58" s="45">
        <f t="shared" ref="D58:T58" si="2">SUM(D38:D57)</f>
        <v>104</v>
      </c>
      <c r="E58" s="45">
        <f t="shared" si="2"/>
        <v>150</v>
      </c>
      <c r="F58" s="45">
        <f t="shared" si="2"/>
        <v>84</v>
      </c>
      <c r="G58" s="45">
        <f t="shared" si="2"/>
        <v>84</v>
      </c>
      <c r="H58" s="45">
        <f t="shared" si="2"/>
        <v>116</v>
      </c>
      <c r="I58" s="45">
        <f t="shared" si="2"/>
        <v>154</v>
      </c>
      <c r="J58" s="45">
        <f t="shared" si="2"/>
        <v>152</v>
      </c>
      <c r="K58" s="45">
        <f t="shared" si="2"/>
        <v>136</v>
      </c>
      <c r="L58" s="45">
        <f t="shared" si="2"/>
        <v>144</v>
      </c>
      <c r="M58" s="45">
        <f t="shared" si="2"/>
        <v>128</v>
      </c>
      <c r="N58" s="45">
        <f t="shared" si="2"/>
        <v>120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F2E4E75D-9016-45D0-A42D-66B2B7EDBD2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F306-6141-40A2-A095-58A8C2E2EF80}">
  <dimension ref="A1:Z58"/>
  <sheetViews>
    <sheetView showZeros="0" topLeftCell="A3" workbookViewId="0">
      <selection activeCell="O13" sqref="O13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93">
        <v>0</v>
      </c>
      <c r="P6" s="94">
        <v>0</v>
      </c>
      <c r="Q6" s="94">
        <v>0</v>
      </c>
      <c r="R6" s="94">
        <v>0</v>
      </c>
      <c r="S6" s="94">
        <v>0</v>
      </c>
      <c r="T6" s="94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94">
        <v>0</v>
      </c>
      <c r="P7" s="94">
        <v>0</v>
      </c>
      <c r="Q7" s="94">
        <v>0</v>
      </c>
      <c r="R7" s="94">
        <v>0</v>
      </c>
      <c r="S7" s="94">
        <v>0</v>
      </c>
      <c r="T7" s="94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>
        <v>17</v>
      </c>
      <c r="D8" s="36">
        <v>14.5</v>
      </c>
      <c r="E8" s="47">
        <v>11</v>
      </c>
      <c r="F8" s="47">
        <v>2.5</v>
      </c>
      <c r="G8" s="47">
        <v>19</v>
      </c>
      <c r="H8" s="47">
        <v>15</v>
      </c>
      <c r="I8" s="47">
        <v>11.5</v>
      </c>
      <c r="J8" s="47">
        <v>6.5</v>
      </c>
      <c r="K8" s="47">
        <v>4.5</v>
      </c>
      <c r="L8" s="47">
        <v>4.5</v>
      </c>
      <c r="M8" s="47">
        <v>1</v>
      </c>
      <c r="N8" s="67">
        <v>3</v>
      </c>
      <c r="O8" s="92">
        <v>1</v>
      </c>
      <c r="P8" s="92">
        <v>1</v>
      </c>
      <c r="Q8" s="92">
        <v>1</v>
      </c>
      <c r="R8" s="92">
        <v>1</v>
      </c>
      <c r="S8" s="92">
        <v>1</v>
      </c>
      <c r="T8" s="92">
        <v>1</v>
      </c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/>
      <c r="D9" s="88" t="s">
        <v>106</v>
      </c>
      <c r="E9" s="47" t="s">
        <v>106</v>
      </c>
      <c r="F9" s="47"/>
      <c r="G9" s="47">
        <v>0</v>
      </c>
      <c r="H9" s="47">
        <v>0</v>
      </c>
      <c r="I9" s="47">
        <v>0</v>
      </c>
      <c r="J9" s="47"/>
      <c r="K9" s="47"/>
      <c r="L9" s="47">
        <v>0</v>
      </c>
      <c r="M9" s="47">
        <v>0</v>
      </c>
      <c r="N9" s="100">
        <v>0</v>
      </c>
      <c r="O9" s="92"/>
      <c r="P9" s="92"/>
      <c r="Q9" s="92"/>
      <c r="R9" s="92"/>
      <c r="S9" s="92"/>
      <c r="T9" s="92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88" t="s">
        <v>106</v>
      </c>
      <c r="E10" s="47" t="s">
        <v>106</v>
      </c>
      <c r="F10" s="47"/>
      <c r="G10" s="47">
        <v>0</v>
      </c>
      <c r="H10" s="47">
        <v>0</v>
      </c>
      <c r="I10" s="47">
        <v>0</v>
      </c>
      <c r="J10" s="47"/>
      <c r="K10" s="47"/>
      <c r="L10" s="47">
        <v>0</v>
      </c>
      <c r="M10" s="47">
        <v>0</v>
      </c>
      <c r="N10" s="100">
        <v>0</v>
      </c>
      <c r="O10" s="92"/>
      <c r="P10" s="92"/>
      <c r="Q10" s="92"/>
      <c r="R10" s="92"/>
      <c r="S10" s="92"/>
      <c r="T10" s="92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>
        <v>2</v>
      </c>
      <c r="D11" s="47">
        <v>2</v>
      </c>
      <c r="E11" s="47"/>
      <c r="F11" s="47"/>
      <c r="G11" s="47"/>
      <c r="H11" s="47"/>
      <c r="I11" s="47"/>
      <c r="J11" s="47"/>
      <c r="K11" s="47">
        <v>4</v>
      </c>
      <c r="L11" s="47">
        <v>1</v>
      </c>
      <c r="M11" s="47">
        <v>0</v>
      </c>
      <c r="N11" s="100"/>
      <c r="O11" s="92">
        <v>8</v>
      </c>
      <c r="P11" s="92">
        <v>8</v>
      </c>
      <c r="Q11" s="92">
        <v>8</v>
      </c>
      <c r="R11" s="92">
        <v>8</v>
      </c>
      <c r="S11" s="92">
        <v>8</v>
      </c>
      <c r="T11" s="92">
        <v>8</v>
      </c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47" t="s">
        <v>106</v>
      </c>
      <c r="E12" s="47" t="s">
        <v>106</v>
      </c>
      <c r="F12" s="47"/>
      <c r="G12" s="47">
        <v>0</v>
      </c>
      <c r="H12" s="47">
        <v>0</v>
      </c>
      <c r="I12" s="47">
        <v>0</v>
      </c>
      <c r="J12" s="47"/>
      <c r="K12" s="47"/>
      <c r="L12" s="47">
        <v>0</v>
      </c>
      <c r="M12" s="47">
        <v>0</v>
      </c>
      <c r="N12" s="100">
        <v>0</v>
      </c>
      <c r="O12" s="92" t="s">
        <v>106</v>
      </c>
      <c r="P12" s="92" t="s">
        <v>106</v>
      </c>
      <c r="Q12" s="92" t="s">
        <v>106</v>
      </c>
      <c r="R12" s="92" t="s">
        <v>106</v>
      </c>
      <c r="S12" s="92" t="s">
        <v>106</v>
      </c>
      <c r="T12" s="92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>
        <v>49</v>
      </c>
      <c r="D13" s="47">
        <v>31</v>
      </c>
      <c r="E13" s="47">
        <v>27</v>
      </c>
      <c r="F13" s="47">
        <v>28</v>
      </c>
      <c r="G13" s="47">
        <v>41</v>
      </c>
      <c r="H13" s="47">
        <v>29</v>
      </c>
      <c r="I13" s="47">
        <v>24</v>
      </c>
      <c r="J13" s="47">
        <v>33</v>
      </c>
      <c r="K13" s="47">
        <v>18</v>
      </c>
      <c r="L13" s="47">
        <v>42</v>
      </c>
      <c r="M13" s="47">
        <v>37</v>
      </c>
      <c r="N13" s="100">
        <v>12</v>
      </c>
      <c r="O13" s="92">
        <v>40</v>
      </c>
      <c r="P13" s="92">
        <v>24</v>
      </c>
      <c r="Q13" s="92">
        <v>16</v>
      </c>
      <c r="R13" s="92">
        <v>24</v>
      </c>
      <c r="S13" s="92">
        <v>24</v>
      </c>
      <c r="T13" s="92">
        <v>24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92" t="s">
        <v>106</v>
      </c>
      <c r="P14" s="92" t="s">
        <v>106</v>
      </c>
      <c r="Q14" s="92" t="s">
        <v>106</v>
      </c>
      <c r="R14" s="92">
        <v>0</v>
      </c>
      <c r="S14" s="92">
        <v>0</v>
      </c>
      <c r="T14" s="92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92" t="s">
        <v>106</v>
      </c>
      <c r="P15" s="92" t="s">
        <v>106</v>
      </c>
      <c r="Q15" s="92" t="s">
        <v>106</v>
      </c>
      <c r="R15" s="92">
        <v>0</v>
      </c>
      <c r="S15" s="92">
        <v>0</v>
      </c>
      <c r="T15" s="92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92">
        <v>0</v>
      </c>
      <c r="P16" s="92">
        <v>0</v>
      </c>
      <c r="Q16" s="92">
        <v>0</v>
      </c>
      <c r="R16" s="92">
        <v>0</v>
      </c>
      <c r="S16" s="92">
        <v>0</v>
      </c>
      <c r="T16" s="92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68</v>
      </c>
      <c r="D28" s="45">
        <f t="shared" ref="D28:T28" si="0">SUM(D8:D27)</f>
        <v>47.5</v>
      </c>
      <c r="E28" s="45">
        <f t="shared" si="0"/>
        <v>38</v>
      </c>
      <c r="F28" s="45">
        <f t="shared" si="0"/>
        <v>30.5</v>
      </c>
      <c r="G28" s="45">
        <f t="shared" si="0"/>
        <v>60</v>
      </c>
      <c r="H28" s="45">
        <f t="shared" si="0"/>
        <v>44</v>
      </c>
      <c r="I28" s="45">
        <f t="shared" si="0"/>
        <v>35.5</v>
      </c>
      <c r="J28" s="45">
        <f t="shared" si="0"/>
        <v>39.5</v>
      </c>
      <c r="K28" s="45">
        <f t="shared" si="0"/>
        <v>26.5</v>
      </c>
      <c r="L28" s="45">
        <f t="shared" si="0"/>
        <v>47.5</v>
      </c>
      <c r="M28" s="45">
        <f t="shared" si="0"/>
        <v>38</v>
      </c>
      <c r="N28" s="46">
        <f t="shared" si="0"/>
        <v>15</v>
      </c>
      <c r="O28" s="45">
        <f t="shared" si="0"/>
        <v>49</v>
      </c>
      <c r="P28" s="45">
        <f t="shared" si="0"/>
        <v>33</v>
      </c>
      <c r="Q28" s="45">
        <f t="shared" si="0"/>
        <v>25</v>
      </c>
      <c r="R28" s="45">
        <f t="shared" si="0"/>
        <v>33</v>
      </c>
      <c r="S28" s="45">
        <f t="shared" si="0"/>
        <v>33</v>
      </c>
      <c r="T28" s="45">
        <f t="shared" si="0"/>
        <v>33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7">
        <v>13.5</v>
      </c>
      <c r="D51" s="47">
        <v>10</v>
      </c>
      <c r="E51" s="47">
        <v>1.5</v>
      </c>
      <c r="F51" s="47">
        <v>1.5</v>
      </c>
      <c r="G51" s="47">
        <v>9.5</v>
      </c>
      <c r="H51" s="47">
        <v>14</v>
      </c>
      <c r="I51" s="47">
        <v>1</v>
      </c>
      <c r="J51" s="47">
        <v>12</v>
      </c>
      <c r="K51" s="47">
        <v>22</v>
      </c>
      <c r="L51" s="47">
        <v>29</v>
      </c>
      <c r="M51" s="47">
        <v>26.5</v>
      </c>
      <c r="N51" s="100">
        <v>19</v>
      </c>
      <c r="O51" s="40">
        <v>8</v>
      </c>
      <c r="P51" s="40">
        <v>8</v>
      </c>
      <c r="Q51" s="40">
        <v>8</v>
      </c>
      <c r="R51" s="40">
        <v>8</v>
      </c>
      <c r="S51" s="40">
        <v>8</v>
      </c>
      <c r="T51" s="40">
        <v>8</v>
      </c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13.5</v>
      </c>
      <c r="D58" s="45">
        <f t="shared" ref="D58:T58" si="2">SUM(D38:D57)</f>
        <v>10</v>
      </c>
      <c r="E58" s="45">
        <f t="shared" si="2"/>
        <v>1.5</v>
      </c>
      <c r="F58" s="45">
        <f t="shared" si="2"/>
        <v>1.5</v>
      </c>
      <c r="G58" s="45">
        <f t="shared" si="2"/>
        <v>9.5</v>
      </c>
      <c r="H58" s="45">
        <f t="shared" si="2"/>
        <v>14</v>
      </c>
      <c r="I58" s="45">
        <f t="shared" si="2"/>
        <v>1</v>
      </c>
      <c r="J58" s="45">
        <f t="shared" si="2"/>
        <v>12</v>
      </c>
      <c r="K58" s="45">
        <f t="shared" si="2"/>
        <v>22</v>
      </c>
      <c r="L58" s="45">
        <f t="shared" si="2"/>
        <v>29</v>
      </c>
      <c r="M58" s="45">
        <f t="shared" si="2"/>
        <v>26.5</v>
      </c>
      <c r="N58" s="45">
        <f t="shared" si="2"/>
        <v>19</v>
      </c>
      <c r="O58" s="129">
        <f t="shared" si="2"/>
        <v>8</v>
      </c>
      <c r="P58" s="45">
        <f t="shared" si="2"/>
        <v>8</v>
      </c>
      <c r="Q58" s="45">
        <f t="shared" si="2"/>
        <v>8</v>
      </c>
      <c r="R58" s="45">
        <f t="shared" si="2"/>
        <v>8</v>
      </c>
      <c r="S58" s="45">
        <f t="shared" si="2"/>
        <v>8</v>
      </c>
      <c r="T58" s="45">
        <f t="shared" si="2"/>
        <v>8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5EB86EFE-94B9-4C1D-85D7-D5299F01D72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87A7-DC38-4D75-9E4B-361103D6843B}">
  <dimension ref="A1:Z58"/>
  <sheetViews>
    <sheetView showZeros="0" workbookViewId="0">
      <selection activeCell="O4" sqref="O4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7">
        <v>41</v>
      </c>
      <c r="J8" s="47">
        <v>39</v>
      </c>
      <c r="K8" s="47">
        <v>5.5</v>
      </c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7">
        <v>40</v>
      </c>
      <c r="J9" s="47">
        <v>28</v>
      </c>
      <c r="K9" s="47">
        <v>3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7">
        <v>13</v>
      </c>
      <c r="I10" s="47">
        <v>50</v>
      </c>
      <c r="J10" s="47">
        <v>46</v>
      </c>
      <c r="K10" s="47">
        <v>30</v>
      </c>
      <c r="L10" s="88"/>
      <c r="M10" s="88"/>
      <c r="N10" s="90"/>
      <c r="O10" s="88">
        <v>0</v>
      </c>
      <c r="P10" s="88">
        <v>4</v>
      </c>
      <c r="Q10" s="92">
        <v>4</v>
      </c>
      <c r="R10" s="40">
        <v>4</v>
      </c>
      <c r="S10" s="40">
        <v>4</v>
      </c>
      <c r="T10" s="40">
        <v>4</v>
      </c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7">
        <v>49</v>
      </c>
      <c r="J11" s="47">
        <v>82</v>
      </c>
      <c r="K11" s="47">
        <v>5</v>
      </c>
      <c r="L11" s="47">
        <v>4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7"/>
      <c r="J12" s="47"/>
      <c r="K12" s="47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7">
        <v>32</v>
      </c>
      <c r="J13" s="47">
        <v>47</v>
      </c>
      <c r="K13" s="47">
        <v>47</v>
      </c>
      <c r="L13" s="47">
        <v>13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/>
      <c r="J14" s="40"/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13</v>
      </c>
      <c r="I28" s="45">
        <f t="shared" si="0"/>
        <v>212</v>
      </c>
      <c r="J28" s="45">
        <f t="shared" si="0"/>
        <v>242</v>
      </c>
      <c r="K28" s="45">
        <f t="shared" si="0"/>
        <v>90.5</v>
      </c>
      <c r="L28" s="45">
        <f t="shared" si="0"/>
        <v>17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4</v>
      </c>
      <c r="Q28" s="45">
        <f t="shared" si="0"/>
        <v>4</v>
      </c>
      <c r="R28" s="45">
        <f t="shared" si="0"/>
        <v>4</v>
      </c>
      <c r="S28" s="45">
        <f t="shared" si="0"/>
        <v>4</v>
      </c>
      <c r="T28" s="45">
        <f t="shared" si="0"/>
        <v>4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03EAC7A4-96CF-4461-8AEB-B8B3EACD468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AF48-405A-4E3A-BACE-16AA04F2CF9F}">
  <dimension ref="A1:AD58"/>
  <sheetViews>
    <sheetView showZeros="0" zoomScale="90" zoomScaleNormal="90" workbookViewId="0">
      <pane xSplit="2" topLeftCell="O1" activePane="topRight" state="frozen"/>
      <selection pane="topRight" activeCell="U7" sqref="U7:V13"/>
    </sheetView>
  </sheetViews>
  <sheetFormatPr defaultRowHeight="15"/>
  <cols>
    <col min="2" max="2" width="17.140625" bestFit="1" customWidth="1"/>
  </cols>
  <sheetData>
    <row r="1" spans="1:30">
      <c r="B1" s="31" t="s">
        <v>103</v>
      </c>
    </row>
    <row r="2" spans="1:30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30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30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30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30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30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40"/>
      <c r="V7" s="40"/>
      <c r="W7" s="174"/>
      <c r="X7" s="174"/>
      <c r="Y7" s="174"/>
      <c r="Z7" s="176"/>
    </row>
    <row r="8" spans="1:30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40">
        <v>24</v>
      </c>
      <c r="P8" s="40">
        <v>16</v>
      </c>
      <c r="Q8" s="40">
        <v>8</v>
      </c>
      <c r="R8" s="40">
        <v>8</v>
      </c>
      <c r="S8" s="40">
        <v>8</v>
      </c>
      <c r="T8" s="40">
        <v>8</v>
      </c>
      <c r="U8" s="40">
        <v>8</v>
      </c>
      <c r="V8" s="40">
        <v>8</v>
      </c>
      <c r="W8" s="174"/>
      <c r="X8" s="174"/>
      <c r="Y8" s="174"/>
      <c r="Z8" s="176"/>
      <c r="AA8" s="49"/>
      <c r="AD8" s="49"/>
    </row>
    <row r="9" spans="1:30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/>
      <c r="J9" s="40"/>
      <c r="K9" s="40">
        <v>0</v>
      </c>
      <c r="L9" s="40">
        <v>0</v>
      </c>
      <c r="M9" s="40">
        <v>0</v>
      </c>
      <c r="N9" s="41">
        <v>0</v>
      </c>
      <c r="O9" s="40">
        <v>24</v>
      </c>
      <c r="P9" s="40">
        <v>32</v>
      </c>
      <c r="Q9" s="40">
        <f>8*(4)</f>
        <v>32</v>
      </c>
      <c r="R9" s="40">
        <f>8*(2)</f>
        <v>16</v>
      </c>
      <c r="S9" s="40">
        <v>20</v>
      </c>
      <c r="T9" s="40">
        <v>20</v>
      </c>
      <c r="U9" s="40">
        <v>0</v>
      </c>
      <c r="V9" s="40"/>
      <c r="W9" s="174"/>
      <c r="X9" s="174"/>
      <c r="Y9" s="174"/>
      <c r="Z9" s="176"/>
      <c r="AA9" s="49"/>
      <c r="AD9" s="49"/>
    </row>
    <row r="10" spans="1:30">
      <c r="B10" s="8" t="str">
        <f>'Summary-hours'!B10</f>
        <v>Farah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40">
        <v>32</v>
      </c>
      <c r="P10" s="40">
        <v>72</v>
      </c>
      <c r="Q10" s="40">
        <f>8*(8)</f>
        <v>64</v>
      </c>
      <c r="R10" s="40">
        <f>8*(3)</f>
        <v>24</v>
      </c>
      <c r="S10" s="40">
        <v>40</v>
      </c>
      <c r="T10" s="40">
        <v>40</v>
      </c>
      <c r="U10" s="40"/>
      <c r="V10" s="40"/>
      <c r="W10" s="174"/>
      <c r="X10" s="174"/>
      <c r="Y10" s="174"/>
      <c r="Z10" s="176"/>
      <c r="AA10" s="49"/>
      <c r="AD10" s="49"/>
    </row>
    <row r="11" spans="1:30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40">
        <v>16</v>
      </c>
      <c r="P11" s="40">
        <v>16</v>
      </c>
      <c r="Q11" s="40">
        <v>16</v>
      </c>
      <c r="R11" s="40">
        <v>8</v>
      </c>
      <c r="S11" s="40">
        <v>8</v>
      </c>
      <c r="T11" s="40">
        <v>8</v>
      </c>
      <c r="U11" s="40">
        <v>8</v>
      </c>
      <c r="V11" s="40"/>
      <c r="W11" s="174"/>
      <c r="X11" s="174"/>
      <c r="Y11" s="174"/>
      <c r="Z11" s="176"/>
      <c r="AA11" s="49"/>
      <c r="AD11" s="49"/>
    </row>
    <row r="12" spans="1:30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40"/>
      <c r="P12" s="40"/>
      <c r="Q12" s="40"/>
      <c r="R12" s="40"/>
      <c r="S12" s="40"/>
      <c r="T12" s="40"/>
      <c r="U12" s="40"/>
      <c r="V12" s="40"/>
      <c r="W12" s="174"/>
      <c r="X12" s="174"/>
      <c r="Y12" s="174"/>
      <c r="Z12" s="176"/>
    </row>
    <row r="13" spans="1:30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40">
        <v>32</v>
      </c>
      <c r="P13" s="40">
        <v>32</v>
      </c>
      <c r="Q13" s="40">
        <f>8*(4)</f>
        <v>32</v>
      </c>
      <c r="R13" s="40">
        <f>8*(2)</f>
        <v>16</v>
      </c>
      <c r="S13" s="40">
        <v>20</v>
      </c>
      <c r="T13" s="40">
        <v>20</v>
      </c>
      <c r="U13" s="40">
        <v>20</v>
      </c>
      <c r="V13" s="40">
        <v>20</v>
      </c>
      <c r="W13" s="174"/>
      <c r="X13" s="174"/>
      <c r="Y13" s="174"/>
      <c r="Z13" s="176"/>
      <c r="AA13" s="49"/>
      <c r="AD13" s="49"/>
    </row>
    <row r="14" spans="1:30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40" t="s">
        <v>106</v>
      </c>
      <c r="P14" s="40" t="s">
        <v>106</v>
      </c>
      <c r="Q14" s="40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30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40" t="s">
        <v>106</v>
      </c>
      <c r="P15" s="40" t="s">
        <v>106</v>
      </c>
      <c r="Q15" s="40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30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30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30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30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30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30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30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30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30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30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30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30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30" ht="15.75" thickBot="1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128</v>
      </c>
      <c r="P28" s="45">
        <f t="shared" si="0"/>
        <v>168</v>
      </c>
      <c r="Q28" s="45">
        <f t="shared" si="0"/>
        <v>152</v>
      </c>
      <c r="R28" s="45">
        <f t="shared" si="0"/>
        <v>72</v>
      </c>
      <c r="S28" s="45">
        <f t="shared" si="0"/>
        <v>96</v>
      </c>
      <c r="T28" s="45">
        <f t="shared" si="0"/>
        <v>96</v>
      </c>
      <c r="U28" s="45">
        <f>SUM(U8:U27)</f>
        <v>36</v>
      </c>
      <c r="V28" s="45">
        <f t="shared" ref="V28:Z28" si="1">SUM(V8:V27)</f>
        <v>28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  <c r="AA28" s="49"/>
      <c r="AB28" s="49"/>
      <c r="AD28" s="49"/>
    </row>
    <row r="34" spans="2:27" ht="15.75" thickBot="1"/>
    <row r="35" spans="2:27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7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7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7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7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7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7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7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>
        <v>32</v>
      </c>
      <c r="P42" s="40">
        <v>16</v>
      </c>
      <c r="Q42" s="40">
        <v>16</v>
      </c>
      <c r="R42" s="40">
        <v>8</v>
      </c>
      <c r="S42" s="40">
        <v>8</v>
      </c>
      <c r="T42" s="40">
        <v>8</v>
      </c>
      <c r="U42" s="174"/>
      <c r="V42" s="174"/>
      <c r="W42" s="174"/>
      <c r="X42" s="174"/>
      <c r="Y42" s="174"/>
      <c r="Z42" s="176"/>
      <c r="AA42" s="49"/>
    </row>
    <row r="43" spans="2:27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>
        <v>16</v>
      </c>
      <c r="P43" s="40">
        <v>16</v>
      </c>
      <c r="Q43" s="40">
        <v>16</v>
      </c>
      <c r="R43" s="40"/>
      <c r="S43" s="40"/>
      <c r="T43" s="40"/>
      <c r="U43" s="174"/>
      <c r="V43" s="174"/>
      <c r="W43" s="174"/>
      <c r="X43" s="174"/>
      <c r="Y43" s="174"/>
      <c r="Z43" s="176"/>
      <c r="AA43" s="49"/>
    </row>
    <row r="44" spans="2:27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  <c r="AA44" s="49"/>
    </row>
    <row r="45" spans="2:27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  <c r="AA45" s="49"/>
    </row>
    <row r="46" spans="2:27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>
        <v>24</v>
      </c>
      <c r="P46" s="40">
        <v>24</v>
      </c>
      <c r="Q46" s="40">
        <v>24</v>
      </c>
      <c r="R46" s="40">
        <v>16</v>
      </c>
      <c r="S46" s="40">
        <v>16</v>
      </c>
      <c r="T46" s="40"/>
      <c r="U46" s="174"/>
      <c r="V46" s="174"/>
      <c r="W46" s="174"/>
      <c r="X46" s="174"/>
      <c r="Y46" s="174"/>
      <c r="Z46" s="176"/>
      <c r="AA46" s="49"/>
    </row>
    <row r="47" spans="2:27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  <c r="AA47" s="49"/>
    </row>
    <row r="48" spans="2:27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72</v>
      </c>
      <c r="P58" s="45">
        <f t="shared" si="2"/>
        <v>56</v>
      </c>
      <c r="Q58" s="45">
        <f t="shared" si="2"/>
        <v>56</v>
      </c>
      <c r="R58" s="45">
        <f t="shared" si="2"/>
        <v>24</v>
      </c>
      <c r="S58" s="45">
        <f t="shared" si="2"/>
        <v>24</v>
      </c>
      <c r="T58" s="45">
        <f t="shared" si="2"/>
        <v>8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C3DAE155-2580-4EBE-B465-98A9AE65100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50F1-B48A-43B1-8C78-92301D17C932}">
  <dimension ref="A1:Z58"/>
  <sheetViews>
    <sheetView showZeros="0" workbookViewId="0">
      <selection activeCell="O4" sqref="O4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96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96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>
        <v>1</v>
      </c>
      <c r="F8" s="42"/>
      <c r="G8" s="42">
        <v>0.5</v>
      </c>
      <c r="H8" s="48"/>
      <c r="I8" s="40"/>
      <c r="J8" s="40"/>
      <c r="K8" s="40"/>
      <c r="L8" s="88"/>
      <c r="M8" s="88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/>
      <c r="J9" s="40"/>
      <c r="K9" s="40"/>
      <c r="L9" s="88"/>
      <c r="M9" s="88"/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>
        <v>1</v>
      </c>
      <c r="F10" s="40">
        <v>0</v>
      </c>
      <c r="G10" s="47">
        <v>2</v>
      </c>
      <c r="H10" s="47">
        <v>4</v>
      </c>
      <c r="I10" s="47">
        <v>2</v>
      </c>
      <c r="J10" s="40"/>
      <c r="K10" s="40"/>
      <c r="L10" s="88"/>
      <c r="M10" s="88"/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>
        <v>1</v>
      </c>
      <c r="F11" s="40">
        <v>0</v>
      </c>
      <c r="G11" s="40">
        <v>0</v>
      </c>
      <c r="H11" s="40">
        <v>0</v>
      </c>
      <c r="I11" s="40"/>
      <c r="J11" s="40"/>
      <c r="K11" s="40"/>
      <c r="L11" s="88"/>
      <c r="M11" s="88"/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/>
      <c r="J12" s="40"/>
      <c r="K12" s="40"/>
      <c r="L12" s="88"/>
      <c r="M12" s="88"/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/>
      <c r="J13" s="40"/>
      <c r="K13" s="40"/>
      <c r="L13" s="88"/>
      <c r="M13" s="88"/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88">
        <v>0</v>
      </c>
      <c r="M14" s="88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88">
        <v>0</v>
      </c>
      <c r="M15" s="88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88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3</v>
      </c>
      <c r="F28" s="45">
        <f t="shared" si="0"/>
        <v>0</v>
      </c>
      <c r="G28" s="45">
        <f t="shared" si="0"/>
        <v>2.5</v>
      </c>
      <c r="H28" s="45">
        <f t="shared" si="0"/>
        <v>4</v>
      </c>
      <c r="I28" s="45">
        <f t="shared" si="0"/>
        <v>2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F01EB57F-AF60-4FD0-9F08-A217217B366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731E-407D-4B63-ACB5-079453DE8E02}">
  <dimension ref="A1:Z58"/>
  <sheetViews>
    <sheetView showZeros="0" workbookViewId="0"/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>
        <v>8</v>
      </c>
      <c r="E12" s="36">
        <v>8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0</v>
      </c>
      <c r="D28" s="45">
        <f t="shared" ref="D28:T28" si="0">SUM(D8:D27)</f>
        <v>8</v>
      </c>
      <c r="E28" s="45">
        <f t="shared" si="0"/>
        <v>8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4:Z4"/>
    <mergeCell ref="O35:Z35"/>
  </mergeCells>
  <hyperlinks>
    <hyperlink ref="B1" location="ESTA_Projects!A1" display="Return to Projects" xr:uid="{58B416DA-B533-46CA-8D5A-12DEB896D9C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C629-73ED-495E-8F8C-F2B5355B8F59}">
  <dimension ref="A1:Z58"/>
  <sheetViews>
    <sheetView showZeros="0" topLeftCell="A3" workbookViewId="0">
      <selection activeCell="O4" sqref="O4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47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47">
        <v>4</v>
      </c>
      <c r="E12" s="47">
        <v>76</v>
      </c>
      <c r="F12" s="47">
        <v>68</v>
      </c>
      <c r="G12" s="47">
        <v>56</v>
      </c>
      <c r="H12" s="47">
        <v>8</v>
      </c>
      <c r="I12" s="47">
        <v>1</v>
      </c>
      <c r="J12" s="47">
        <v>5</v>
      </c>
      <c r="K12" s="47">
        <v>3</v>
      </c>
      <c r="L12" s="40">
        <v>0</v>
      </c>
      <c r="M12" s="40">
        <v>0</v>
      </c>
      <c r="N12" s="100">
        <v>2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47" t="s">
        <v>106</v>
      </c>
      <c r="E13" s="47" t="s">
        <v>106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0">
        <v>0</v>
      </c>
      <c r="M13" s="40">
        <v>0</v>
      </c>
      <c r="N13" s="100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47">
        <v>20</v>
      </c>
      <c r="E14" s="47">
        <v>92</v>
      </c>
      <c r="F14" s="47">
        <v>108</v>
      </c>
      <c r="G14" s="47">
        <v>52</v>
      </c>
      <c r="H14" s="47">
        <v>21</v>
      </c>
      <c r="I14" s="47">
        <v>32</v>
      </c>
      <c r="J14" s="47">
        <v>16</v>
      </c>
      <c r="K14" s="47">
        <v>4</v>
      </c>
      <c r="L14" s="40">
        <v>0</v>
      </c>
      <c r="M14" s="40">
        <v>0</v>
      </c>
      <c r="N14" s="100">
        <v>4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0</v>
      </c>
      <c r="D28" s="45">
        <f>SUM(D8:D27)</f>
        <v>24</v>
      </c>
      <c r="E28" s="45">
        <f t="shared" ref="E28:T28" si="0">SUM(E8:E27)</f>
        <v>168</v>
      </c>
      <c r="F28" s="45">
        <f t="shared" si="0"/>
        <v>176</v>
      </c>
      <c r="G28" s="45">
        <f t="shared" si="0"/>
        <v>108</v>
      </c>
      <c r="H28" s="45">
        <f t="shared" si="0"/>
        <v>29</v>
      </c>
      <c r="I28" s="45">
        <f t="shared" si="0"/>
        <v>33</v>
      </c>
      <c r="J28" s="45">
        <f t="shared" si="0"/>
        <v>21</v>
      </c>
      <c r="K28" s="45">
        <f t="shared" si="0"/>
        <v>7</v>
      </c>
      <c r="L28" s="45">
        <f t="shared" si="0"/>
        <v>0</v>
      </c>
      <c r="M28" s="45">
        <f t="shared" si="0"/>
        <v>0</v>
      </c>
      <c r="N28" s="46">
        <f t="shared" si="0"/>
        <v>6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2849BF11-9347-4798-8C90-0CA6EE926E57}"/>
  </hyperlinks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771E-1E88-4425-8091-29B5666360EB}">
  <dimension ref="A1:Z58"/>
  <sheetViews>
    <sheetView showZeros="0" workbookViewId="0">
      <selection activeCell="O4" sqref="O4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30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141"/>
      <c r="C5" s="143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40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>
        <v>3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0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0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0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0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0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0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0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0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0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0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0</v>
      </c>
      <c r="D28" s="45">
        <f>SUM(D8:D27)</f>
        <v>3</v>
      </c>
      <c r="E28" s="45">
        <f t="shared" ref="E28:T28" si="0">SUM(E8:E27)</f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5">
        <f t="shared" si="0"/>
        <v>0</v>
      </c>
      <c r="O28" s="179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0"/>
      <c r="O35" s="230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12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4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7">
        <v>20</v>
      </c>
      <c r="E46" s="47">
        <v>2</v>
      </c>
      <c r="F46" s="47">
        <v>5</v>
      </c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7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7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7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7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7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8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3">
        <v>6</v>
      </c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124">
        <f>'Summary-hours'!B57</f>
        <v>0</v>
      </c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66"/>
      <c r="N57" s="68"/>
      <c r="O57" s="49"/>
      <c r="P57" s="49"/>
      <c r="Q57" s="49"/>
      <c r="R57" s="49"/>
      <c r="S57" s="49"/>
      <c r="T57" s="49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26</v>
      </c>
      <c r="E58" s="45">
        <f t="shared" si="2"/>
        <v>2</v>
      </c>
      <c r="F58" s="45">
        <f t="shared" si="2"/>
        <v>5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4AF3A853-9EE9-4448-AB8C-34E133E4384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D70F-7438-4B8D-8908-392E86088BBC}">
  <dimension ref="A1:Z58"/>
  <sheetViews>
    <sheetView showZeros="0" topLeftCell="B1" workbookViewId="0">
      <selection activeCell="B1" sqref="B1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  <c r="V3" t="s">
        <v>107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6175BC03-5A71-4523-9F65-8BB256ED22A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4358-36EE-4FA0-993E-9E54AFB4C587}">
  <dimension ref="A1:Z58"/>
  <sheetViews>
    <sheetView showZeros="0" topLeftCell="B1" workbookViewId="0">
      <selection activeCell="B1" sqref="B1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73EB4881-7AC6-4F40-A2BB-35530613A96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F0CF-135B-4B48-8B0B-7CAE20D2C8B2}">
  <dimension ref="A1:Z58"/>
  <sheetViews>
    <sheetView showZeros="0" workbookViewId="0">
      <selection activeCell="G3" sqref="G3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/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7">
        <v>1.5</v>
      </c>
      <c r="J10" s="40"/>
      <c r="K10" s="40"/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7">
        <v>0</v>
      </c>
      <c r="J11" s="40"/>
      <c r="K11" s="40"/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7">
        <v>24</v>
      </c>
      <c r="J12" s="40"/>
      <c r="K12" s="40"/>
      <c r="L12" s="40"/>
      <c r="M12" s="40"/>
      <c r="N12" s="41">
        <v>0</v>
      </c>
      <c r="O12" s="36">
        <v>8</v>
      </c>
      <c r="P12" s="36">
        <v>8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/>
      <c r="K13" s="40"/>
      <c r="L13" s="40"/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/>
      <c r="K14" s="40"/>
      <c r="L14" s="40"/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25.5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8</v>
      </c>
      <c r="P28" s="45">
        <f t="shared" si="0"/>
        <v>8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0603ADF5-80C4-4074-952F-4443F70C738E}"/>
  </hyperlinks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DF52-6839-4CDC-891D-D1CE1FE375F0}">
  <dimension ref="A1:Z58"/>
  <sheetViews>
    <sheetView showZeros="0" workbookViewId="0">
      <selection activeCell="U33" sqref="U33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>
        <v>8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>
        <v>44</v>
      </c>
      <c r="D12" s="47">
        <v>48</v>
      </c>
      <c r="E12" s="47">
        <v>17</v>
      </c>
      <c r="F12" s="47">
        <v>4</v>
      </c>
      <c r="G12" s="47">
        <v>4</v>
      </c>
      <c r="H12" s="40">
        <v>0</v>
      </c>
      <c r="I12" s="40">
        <v>0</v>
      </c>
      <c r="J12" s="47">
        <v>4</v>
      </c>
      <c r="K12" s="47">
        <v>6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47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47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>
        <v>44.5</v>
      </c>
      <c r="D15" s="47">
        <v>10.5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96.5</v>
      </c>
      <c r="D28" s="45">
        <f t="shared" ref="D28:T28" si="0">SUM(D8:D27)</f>
        <v>58.5</v>
      </c>
      <c r="E28" s="45">
        <f t="shared" si="0"/>
        <v>17</v>
      </c>
      <c r="F28" s="45">
        <f t="shared" si="0"/>
        <v>4</v>
      </c>
      <c r="G28" s="45">
        <f t="shared" si="0"/>
        <v>4</v>
      </c>
      <c r="H28" s="45">
        <f t="shared" si="0"/>
        <v>0</v>
      </c>
      <c r="I28" s="45">
        <f t="shared" si="0"/>
        <v>0</v>
      </c>
      <c r="J28" s="45">
        <f t="shared" si="0"/>
        <v>4</v>
      </c>
      <c r="K28" s="45">
        <f t="shared" si="0"/>
        <v>6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4:Z4"/>
    <mergeCell ref="O35:Z35"/>
  </mergeCells>
  <hyperlinks>
    <hyperlink ref="B1" location="ESTA_Projects!A1" display="Return to Projects" xr:uid="{727C2CDE-E4AE-4E64-AF5D-CA69115AE36C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148A-284A-4641-9C49-34139345D29C}">
  <sheetPr>
    <tabColor rgb="FFFFFFFF"/>
  </sheetPr>
  <dimension ref="A1:Z58"/>
  <sheetViews>
    <sheetView showZeros="0" topLeftCell="E1" workbookViewId="0">
      <selection activeCell="E1" sqref="E1"/>
    </sheetView>
  </sheetViews>
  <sheetFormatPr defaultRowHeight="15"/>
  <cols>
    <col min="2" max="2" width="17.140625" bestFit="1" customWidth="1"/>
    <col min="6" max="26" width="9.140625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>
        <v>5</v>
      </c>
      <c r="D8" s="47">
        <v>3</v>
      </c>
      <c r="E8" s="36">
        <v>0</v>
      </c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>
        <v>9</v>
      </c>
      <c r="D10" s="36">
        <v>17</v>
      </c>
      <c r="E10" s="36">
        <v>40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14</v>
      </c>
      <c r="D28" s="45">
        <f t="shared" ref="D28:T28" si="0">SUM(D8:D27)</f>
        <v>20</v>
      </c>
      <c r="E28" s="45">
        <f t="shared" si="0"/>
        <v>40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>SUM(S8:S27)</f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7">
        <v>94</v>
      </c>
      <c r="F43" s="47">
        <v>4.5</v>
      </c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>SUM(C38:C57)</f>
        <v>0</v>
      </c>
      <c r="D58" s="45">
        <f t="shared" ref="D58:T58" si="2">SUM(D38:D57)</f>
        <v>94</v>
      </c>
      <c r="E58" s="45">
        <f t="shared" si="2"/>
        <v>0</v>
      </c>
      <c r="F58" s="45">
        <f t="shared" si="2"/>
        <v>4.5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C35:N35"/>
    <mergeCell ref="O35:Z35"/>
    <mergeCell ref="O4:Z4"/>
  </mergeCells>
  <hyperlinks>
    <hyperlink ref="B1" location="ESTA_Projects!A1" display="Return to Projects" xr:uid="{5866F839-6CD0-4276-852F-A959D8D18F2D}"/>
  </hyperlink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7871-861A-4101-AD18-61ACB4843930}">
  <sheetPr>
    <tabColor rgb="FFFFFFFF"/>
  </sheetPr>
  <dimension ref="A1:Z62"/>
  <sheetViews>
    <sheetView showZeros="0" workbookViewId="0">
      <selection activeCell="F1" sqref="F1"/>
    </sheetView>
  </sheetViews>
  <sheetFormatPr defaultRowHeight="15"/>
  <cols>
    <col min="2" max="2" width="17.140625" bestFit="1" customWidth="1"/>
    <col min="7" max="26" width="9.140625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 thickBo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.75" thickBot="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 ht="15.75" thickBot="1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>
        <v>8</v>
      </c>
      <c r="F8" s="42">
        <v>61.5</v>
      </c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/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 ht="15.75" thickBot="1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 ht="15.75" thickBot="1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8</v>
      </c>
      <c r="F28" s="45">
        <f t="shared" si="0"/>
        <v>61.5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4" spans="2:26" ht="15.75" thickBot="1"/>
    <row r="35" spans="2:26" ht="21.75" thickBot="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 ht="15.75" thickBot="1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124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124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124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124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124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124" t="str">
        <f>'Summary-hours'!B43</f>
        <v>DePillis</v>
      </c>
      <c r="C43" s="40"/>
      <c r="D43" s="40"/>
      <c r="E43" s="47">
        <v>5</v>
      </c>
      <c r="F43" s="47">
        <v>46.25</v>
      </c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124" t="str">
        <f>'Summary-hours'!B44</f>
        <v>Hayes</v>
      </c>
      <c r="C44" s="40"/>
      <c r="D44" s="40"/>
      <c r="E44" s="47"/>
      <c r="F44" s="47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124" t="str">
        <f>'Summary-hours'!B45</f>
        <v>Murphy</v>
      </c>
      <c r="C45" s="40"/>
      <c r="D45" s="40"/>
      <c r="E45" s="47"/>
      <c r="F45" s="47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124" t="str">
        <f>'Summary-hours'!B46</f>
        <v>Palermo</v>
      </c>
      <c r="C46" s="40"/>
      <c r="D46" s="40"/>
      <c r="E46" s="47">
        <v>2.5</v>
      </c>
      <c r="F46" s="47">
        <v>24.5</v>
      </c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124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124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124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124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124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124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124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124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124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124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 ht="15.75" thickBot="1">
      <c r="B57" s="124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 ht="15.75" thickBot="1">
      <c r="B58" s="12" t="s">
        <v>59</v>
      </c>
      <c r="C58" s="45">
        <f t="shared" ref="C58:T58" si="2">SUM(C39:C57)</f>
        <v>0</v>
      </c>
      <c r="D58" s="45">
        <f t="shared" si="2"/>
        <v>0</v>
      </c>
      <c r="E58" s="45">
        <f t="shared" si="2"/>
        <v>7.5</v>
      </c>
      <c r="F58" s="45">
        <f t="shared" si="2"/>
        <v>70.75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  <row r="62" spans="2:26">
      <c r="G62" s="128"/>
    </row>
  </sheetData>
  <mergeCells count="5">
    <mergeCell ref="B2:N2"/>
    <mergeCell ref="C4:N4"/>
    <mergeCell ref="C35:N35"/>
    <mergeCell ref="O4:Z4"/>
    <mergeCell ref="O35:Z35"/>
  </mergeCells>
  <hyperlinks>
    <hyperlink ref="B1" location="ESTA_Projects!A1" display="Return to Projects" xr:uid="{75CCDE77-0674-44CA-B089-EB0A37346D9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C4C9-2452-4F43-AEF6-DC6536AAF8EA}">
  <dimension ref="A1:Z58"/>
  <sheetViews>
    <sheetView showZeros="0" workbookViewId="0">
      <selection activeCell="C8" sqref="C8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5" spans="2:26" ht="2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O4:Z4"/>
    <mergeCell ref="C35:N35"/>
    <mergeCell ref="O35:Z35"/>
  </mergeCells>
  <hyperlinks>
    <hyperlink ref="B1" location="ESTA_Projects!A1" display="Return to Projects" xr:uid="{B4689DEC-AEC0-4162-99E5-C088FFC515D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FD3F-30FE-4F68-965F-2E3CE9DE5ED5}">
  <dimension ref="A1:Z58"/>
  <sheetViews>
    <sheetView showZeros="0" workbookViewId="0">
      <selection activeCell="C8" sqref="C8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5" spans="2:26" ht="2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O4:Z4"/>
    <mergeCell ref="C35:N35"/>
    <mergeCell ref="O35:Z35"/>
  </mergeCells>
  <hyperlinks>
    <hyperlink ref="B1" location="ESTA_Projects!A1" display="Return to Projects" xr:uid="{98DEC83C-AFC3-46F1-83B6-46E7753BD8B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1F16-F196-49EC-A2B8-E1C582DD109F}">
  <dimension ref="A1:Z58"/>
  <sheetViews>
    <sheetView showZeros="0" workbookViewId="0">
      <selection activeCell="C8" sqref="C8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5" spans="2:26" ht="2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O4:Z4"/>
    <mergeCell ref="C35:N35"/>
    <mergeCell ref="O35:Z35"/>
  </mergeCells>
  <hyperlinks>
    <hyperlink ref="B1" location="ESTA_Projects!A1" display="Return to Projects" xr:uid="{1986D22E-9804-4B0F-9903-5D0B1055C48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E026-C81C-4C37-AE36-5DFC5368F89B}">
  <dimension ref="A1:Z58"/>
  <sheetViews>
    <sheetView showZeros="0" workbookViewId="0">
      <selection activeCell="B1" sqref="B1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5" spans="2:26" ht="2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O4:Z4"/>
    <mergeCell ref="C35:N35"/>
    <mergeCell ref="O35:Z35"/>
  </mergeCells>
  <hyperlinks>
    <hyperlink ref="B1" location="ESTA_Projects!A1" display="Return to Projects" xr:uid="{841E5244-B647-4504-90AD-4007CC844FD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2E51-360A-4099-BAC2-F4640B8554F0}">
  <dimension ref="A1:Z58"/>
  <sheetViews>
    <sheetView showZeros="0" workbookViewId="0">
      <selection activeCell="T3" sqref="T3"/>
    </sheetView>
  </sheetViews>
  <sheetFormatPr defaultRowHeight="15"/>
  <cols>
    <col min="2" max="2" width="17.140625" bestFit="1" customWidth="1"/>
  </cols>
  <sheetData>
    <row r="1" spans="1:26">
      <c r="B1" s="31" t="s">
        <v>103</v>
      </c>
    </row>
    <row r="2" spans="1:26" ht="26.45" customHeight="1">
      <c r="B2" s="215" t="s">
        <v>104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</row>
    <row r="3" spans="1:26" ht="45" customHeight="1">
      <c r="B3" s="1" t="s">
        <v>105</v>
      </c>
      <c r="C3" s="1">
        <v>176</v>
      </c>
      <c r="D3" s="1">
        <v>160</v>
      </c>
      <c r="E3" s="1">
        <v>176</v>
      </c>
      <c r="F3" s="1">
        <v>176</v>
      </c>
      <c r="G3" s="1">
        <v>160</v>
      </c>
      <c r="H3" s="1">
        <v>176</v>
      </c>
      <c r="I3" s="1">
        <v>176</v>
      </c>
      <c r="J3" s="1">
        <v>168</v>
      </c>
      <c r="K3" s="1">
        <v>168</v>
      </c>
      <c r="L3" s="1">
        <v>168</v>
      </c>
      <c r="M3" s="1">
        <v>152</v>
      </c>
      <c r="N3" s="1">
        <v>144</v>
      </c>
    </row>
    <row r="4" spans="1:26" ht="21">
      <c r="A4" s="2" t="s">
        <v>39</v>
      </c>
      <c r="B4" s="3" t="s">
        <v>29</v>
      </c>
      <c r="C4" s="226">
        <v>2021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227">
        <v>2022</v>
      </c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9"/>
    </row>
    <row r="5" spans="1:26">
      <c r="A5" t="s">
        <v>39</v>
      </c>
      <c r="B5" s="4"/>
      <c r="C5" s="5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50</v>
      </c>
      <c r="N5" s="7" t="s">
        <v>51</v>
      </c>
      <c r="O5" s="5" t="s">
        <v>40</v>
      </c>
      <c r="P5" s="6" t="s">
        <v>41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144" t="s">
        <v>51</v>
      </c>
    </row>
    <row r="6" spans="1:26">
      <c r="B6" s="8"/>
      <c r="C6" s="37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9">
        <v>0</v>
      </c>
      <c r="O6" s="37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10"/>
      <c r="V6" s="10"/>
      <c r="W6" s="10"/>
      <c r="X6" s="10"/>
      <c r="Y6" s="10"/>
      <c r="Z6" s="142"/>
    </row>
    <row r="7" spans="1:26">
      <c r="B7" s="8"/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9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174"/>
      <c r="V7" s="174"/>
      <c r="W7" s="174"/>
      <c r="X7" s="174"/>
      <c r="Y7" s="174"/>
      <c r="Z7" s="176"/>
    </row>
    <row r="8" spans="1:26">
      <c r="B8" s="8" t="str">
        <f>'Summary-hours'!B8</f>
        <v>Atanacio</v>
      </c>
      <c r="C8" s="36" t="s">
        <v>106</v>
      </c>
      <c r="D8" s="36"/>
      <c r="E8" s="36"/>
      <c r="F8" s="42"/>
      <c r="G8" s="42"/>
      <c r="H8" s="48"/>
      <c r="I8" s="40"/>
      <c r="J8" s="40"/>
      <c r="K8" s="40"/>
      <c r="L8" s="47"/>
      <c r="M8" s="47"/>
      <c r="N8" s="67"/>
      <c r="O8" s="36"/>
      <c r="P8" s="36"/>
      <c r="Q8" s="36"/>
      <c r="R8" s="36"/>
      <c r="S8" s="36"/>
      <c r="T8" s="36"/>
      <c r="U8" s="174"/>
      <c r="V8" s="174"/>
      <c r="W8" s="174"/>
      <c r="X8" s="174"/>
      <c r="Y8" s="174"/>
      <c r="Z8" s="176"/>
    </row>
    <row r="9" spans="1:26">
      <c r="B9" s="8" t="str">
        <f>'Summary-hours'!B9</f>
        <v>Caceres</v>
      </c>
      <c r="C9" s="36" t="s">
        <v>106</v>
      </c>
      <c r="D9" s="36" t="s">
        <v>106</v>
      </c>
      <c r="E9" s="36" t="s">
        <v>106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1">
        <v>0</v>
      </c>
      <c r="O9" s="36"/>
      <c r="P9" s="36"/>
      <c r="Q9" s="36"/>
      <c r="R9" s="40"/>
      <c r="S9" s="40"/>
      <c r="T9" s="40">
        <v>0</v>
      </c>
      <c r="U9" s="174">
        <v>0</v>
      </c>
      <c r="V9" s="174"/>
      <c r="W9" s="174"/>
      <c r="X9" s="174"/>
      <c r="Y9" s="174"/>
      <c r="Z9" s="176"/>
    </row>
    <row r="10" spans="1:26">
      <c r="B10" s="8" t="str">
        <f>'Summary-hours'!B10</f>
        <v>Farah</v>
      </c>
      <c r="C10" s="36" t="s">
        <v>106</v>
      </c>
      <c r="D10" s="36" t="s">
        <v>106</v>
      </c>
      <c r="E10" s="36" t="s">
        <v>106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7">
        <v>0</v>
      </c>
      <c r="M10" s="40">
        <v>0</v>
      </c>
      <c r="N10" s="41">
        <v>0</v>
      </c>
      <c r="O10" s="36"/>
      <c r="P10" s="36"/>
      <c r="Q10" s="36"/>
      <c r="R10" s="40"/>
      <c r="S10" s="40"/>
      <c r="T10" s="40"/>
      <c r="U10" s="174"/>
      <c r="V10" s="174"/>
      <c r="W10" s="174"/>
      <c r="X10" s="174"/>
      <c r="Y10" s="174"/>
      <c r="Z10" s="176"/>
    </row>
    <row r="11" spans="1:26">
      <c r="B11" s="8" t="str">
        <f>'Summary-hours'!B11</f>
        <v>Fustar</v>
      </c>
      <c r="C11" s="36" t="s">
        <v>106</v>
      </c>
      <c r="D11" s="36" t="s">
        <v>106</v>
      </c>
      <c r="E11" s="36" t="s">
        <v>106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7">
        <v>0</v>
      </c>
      <c r="M11" s="40">
        <v>0</v>
      </c>
      <c r="N11" s="41">
        <v>0</v>
      </c>
      <c r="O11" s="36"/>
      <c r="P11" s="36"/>
      <c r="Q11" s="36"/>
      <c r="R11" s="40"/>
      <c r="S11" s="40"/>
      <c r="T11" s="40"/>
      <c r="U11" s="174"/>
      <c r="V11" s="174"/>
      <c r="W11" s="174"/>
      <c r="X11" s="174"/>
      <c r="Y11" s="174"/>
      <c r="Z11" s="176"/>
    </row>
    <row r="12" spans="1:26">
      <c r="B12" s="8" t="str">
        <f>'Summary-hours'!B12</f>
        <v>Uluski</v>
      </c>
      <c r="C12" s="36" t="s">
        <v>106</v>
      </c>
      <c r="D12" s="36" t="s">
        <v>106</v>
      </c>
      <c r="E12" s="36" t="s">
        <v>106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1">
        <v>0</v>
      </c>
      <c r="O12" s="36" t="s">
        <v>106</v>
      </c>
      <c r="P12" s="36" t="s">
        <v>106</v>
      </c>
      <c r="Q12" s="36" t="s">
        <v>106</v>
      </c>
      <c r="R12" s="40">
        <v>0</v>
      </c>
      <c r="S12" s="40">
        <v>0</v>
      </c>
      <c r="T12" s="40">
        <v>0</v>
      </c>
      <c r="U12" s="174"/>
      <c r="V12" s="174"/>
      <c r="W12" s="174"/>
      <c r="X12" s="174"/>
      <c r="Y12" s="174"/>
      <c r="Z12" s="176"/>
    </row>
    <row r="13" spans="1:26">
      <c r="B13" s="8" t="str">
        <f>'Summary-hours'!B13</f>
        <v>Wasley</v>
      </c>
      <c r="C13" s="36" t="s">
        <v>106</v>
      </c>
      <c r="D13" s="36" t="s">
        <v>106</v>
      </c>
      <c r="E13" s="36" t="s">
        <v>106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1">
        <v>0</v>
      </c>
      <c r="O13" s="36" t="s">
        <v>106</v>
      </c>
      <c r="P13" s="36" t="s">
        <v>106</v>
      </c>
      <c r="Q13" s="36" t="s">
        <v>106</v>
      </c>
      <c r="R13" s="40">
        <v>0</v>
      </c>
      <c r="S13" s="40">
        <v>0</v>
      </c>
      <c r="T13" s="40">
        <v>0</v>
      </c>
      <c r="U13" s="174"/>
      <c r="V13" s="174"/>
      <c r="W13" s="174"/>
      <c r="X13" s="174"/>
      <c r="Y13" s="174"/>
      <c r="Z13" s="176"/>
    </row>
    <row r="14" spans="1:26">
      <c r="B14" s="8" t="str">
        <f>'Summary-hours'!B14</f>
        <v>Spandan</v>
      </c>
      <c r="C14" s="36" t="s">
        <v>106</v>
      </c>
      <c r="D14" s="36" t="s">
        <v>106</v>
      </c>
      <c r="E14" s="36" t="s">
        <v>106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1">
        <v>0</v>
      </c>
      <c r="O14" s="36" t="s">
        <v>106</v>
      </c>
      <c r="P14" s="36" t="s">
        <v>106</v>
      </c>
      <c r="Q14" s="36" t="s">
        <v>106</v>
      </c>
      <c r="R14" s="40">
        <v>0</v>
      </c>
      <c r="S14" s="40">
        <v>0</v>
      </c>
      <c r="T14" s="40">
        <v>0</v>
      </c>
      <c r="U14" s="174"/>
      <c r="V14" s="174"/>
      <c r="W14" s="174"/>
      <c r="X14" s="174"/>
      <c r="Y14" s="174"/>
      <c r="Z14" s="176"/>
    </row>
    <row r="15" spans="1:26">
      <c r="B15" s="8" t="str">
        <f>'Summary-hours'!B15</f>
        <v>Ocando</v>
      </c>
      <c r="C15" s="36" t="s">
        <v>106</v>
      </c>
      <c r="D15" s="36" t="s">
        <v>106</v>
      </c>
      <c r="E15" s="36" t="s">
        <v>106</v>
      </c>
      <c r="F15" s="40">
        <v>0</v>
      </c>
      <c r="G15" s="42"/>
      <c r="H15" s="48"/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1">
        <v>0</v>
      </c>
      <c r="O15" s="36" t="s">
        <v>106</v>
      </c>
      <c r="P15" s="36" t="s">
        <v>106</v>
      </c>
      <c r="Q15" s="36" t="s">
        <v>106</v>
      </c>
      <c r="R15" s="40">
        <v>0</v>
      </c>
      <c r="S15" s="40">
        <v>0</v>
      </c>
      <c r="T15" s="40">
        <v>0</v>
      </c>
      <c r="U15" s="174"/>
      <c r="V15" s="174"/>
      <c r="W15" s="174"/>
      <c r="X15" s="174"/>
      <c r="Y15" s="174"/>
      <c r="Z15" s="176"/>
    </row>
    <row r="16" spans="1:26">
      <c r="B16" s="8" t="str">
        <f>'Summary-hours'!B16</f>
        <v>Paniagua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1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174"/>
      <c r="V16" s="174"/>
      <c r="W16" s="174"/>
      <c r="X16" s="174"/>
      <c r="Y16" s="174"/>
      <c r="Z16" s="176"/>
    </row>
    <row r="17" spans="2:26">
      <c r="B17" s="8" t="str">
        <f>'Summary-hours'!B17</f>
        <v>Deiro</v>
      </c>
      <c r="C17" s="43">
        <v>0</v>
      </c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4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174"/>
      <c r="V17" s="174"/>
      <c r="W17" s="174"/>
      <c r="X17" s="174"/>
      <c r="Y17" s="174"/>
      <c r="Z17" s="176"/>
    </row>
    <row r="18" spans="2:26">
      <c r="B18" s="124" t="str">
        <f>'Summary-hours'!B18</f>
        <v>Borlase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4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174"/>
      <c r="V18" s="174"/>
      <c r="W18" s="174"/>
      <c r="X18" s="174"/>
      <c r="Y18" s="174"/>
      <c r="Z18" s="176"/>
    </row>
    <row r="19" spans="2:26">
      <c r="B19" s="124">
        <f>'Summary-hours'!B19</f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4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174"/>
      <c r="V19" s="174"/>
      <c r="W19" s="174"/>
      <c r="X19" s="174"/>
      <c r="Y19" s="174"/>
      <c r="Z19" s="176"/>
    </row>
    <row r="20" spans="2:26">
      <c r="B20" s="124">
        <f>'Summary-hours'!B20</f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4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174"/>
      <c r="V20" s="174"/>
      <c r="W20" s="174"/>
      <c r="X20" s="174"/>
      <c r="Y20" s="174"/>
      <c r="Z20" s="176"/>
    </row>
    <row r="21" spans="2:26">
      <c r="B21" s="124">
        <f>'Summary-hours'!B21</f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4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174"/>
      <c r="V21" s="174"/>
      <c r="W21" s="174"/>
      <c r="X21" s="174"/>
      <c r="Y21" s="174"/>
      <c r="Z21" s="176"/>
    </row>
    <row r="22" spans="2:26">
      <c r="B22" s="124">
        <f>'Summary-hours'!B22</f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4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174"/>
      <c r="V22" s="174"/>
      <c r="W22" s="174"/>
      <c r="X22" s="174"/>
      <c r="Y22" s="174"/>
      <c r="Z22" s="176"/>
    </row>
    <row r="23" spans="2:26">
      <c r="B23" s="124">
        <f>'Summary-hours'!B23</f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4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174"/>
      <c r="V23" s="174"/>
      <c r="W23" s="174"/>
      <c r="X23" s="174"/>
      <c r="Y23" s="174"/>
      <c r="Z23" s="176"/>
    </row>
    <row r="24" spans="2:26">
      <c r="B24" s="124">
        <f>'Summary-hours'!B24</f>
        <v>0</v>
      </c>
      <c r="C24" s="43">
        <v>0</v>
      </c>
      <c r="D24" s="43">
        <v>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4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174"/>
      <c r="V24" s="174"/>
      <c r="W24" s="174"/>
      <c r="X24" s="174"/>
      <c r="Y24" s="174"/>
      <c r="Z24" s="176"/>
    </row>
    <row r="25" spans="2:26">
      <c r="B25" s="124">
        <f>'Summary-hours'!B25</f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4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174"/>
      <c r="V25" s="174"/>
      <c r="W25" s="174"/>
      <c r="X25" s="174"/>
      <c r="Y25" s="174"/>
      <c r="Z25" s="176"/>
    </row>
    <row r="26" spans="2:26">
      <c r="B26" s="124">
        <f>'Summary-hours'!B26</f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4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174"/>
      <c r="V26" s="174"/>
      <c r="W26" s="174"/>
      <c r="X26" s="174"/>
      <c r="Y26" s="174"/>
      <c r="Z26" s="176"/>
    </row>
    <row r="27" spans="2:26">
      <c r="B27" s="124">
        <f>'Summary-hours'!B27</f>
        <v>0</v>
      </c>
      <c r="C27" s="43">
        <v>0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4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128"/>
      <c r="V27" s="128"/>
      <c r="W27" s="128"/>
      <c r="X27" s="128"/>
      <c r="Y27" s="128"/>
      <c r="Z27" s="178"/>
    </row>
    <row r="28" spans="2:26">
      <c r="B28" s="12" t="s">
        <v>59</v>
      </c>
      <c r="C28" s="45">
        <f>SUM(C8:C27)</f>
        <v>0</v>
      </c>
      <c r="D28" s="45">
        <f t="shared" ref="D28:T28" si="0">SUM(D8:D27)</f>
        <v>0</v>
      </c>
      <c r="E28" s="45">
        <f t="shared" si="0"/>
        <v>0</v>
      </c>
      <c r="F28" s="45">
        <f t="shared" si="0"/>
        <v>0</v>
      </c>
      <c r="G28" s="45">
        <f t="shared" si="0"/>
        <v>0</v>
      </c>
      <c r="H28" s="45">
        <f t="shared" si="0"/>
        <v>0</v>
      </c>
      <c r="I28" s="45">
        <f t="shared" si="0"/>
        <v>0</v>
      </c>
      <c r="J28" s="45">
        <f t="shared" si="0"/>
        <v>0</v>
      </c>
      <c r="K28" s="45">
        <f t="shared" si="0"/>
        <v>0</v>
      </c>
      <c r="L28" s="45">
        <f t="shared" si="0"/>
        <v>0</v>
      </c>
      <c r="M28" s="45">
        <f t="shared" si="0"/>
        <v>0</v>
      </c>
      <c r="N28" s="46">
        <f t="shared" si="0"/>
        <v>0</v>
      </c>
      <c r="O28" s="45">
        <f t="shared" si="0"/>
        <v>0</v>
      </c>
      <c r="P28" s="45">
        <f t="shared" si="0"/>
        <v>0</v>
      </c>
      <c r="Q28" s="45">
        <f t="shared" si="0"/>
        <v>0</v>
      </c>
      <c r="R28" s="45">
        <f t="shared" si="0"/>
        <v>0</v>
      </c>
      <c r="S28" s="45">
        <f t="shared" si="0"/>
        <v>0</v>
      </c>
      <c r="T28" s="45">
        <f t="shared" si="0"/>
        <v>0</v>
      </c>
      <c r="U28" s="45">
        <f>SUM(U8:U27)</f>
        <v>0</v>
      </c>
      <c r="V28" s="45">
        <f t="shared" ref="V28:Z28" si="1">SUM(V8:V27)</f>
        <v>0</v>
      </c>
      <c r="W28" s="45">
        <f t="shared" si="1"/>
        <v>0</v>
      </c>
      <c r="X28" s="45">
        <f t="shared" si="1"/>
        <v>0</v>
      </c>
      <c r="Y28" s="45">
        <f t="shared" si="1"/>
        <v>0</v>
      </c>
      <c r="Z28" s="126">
        <f t="shared" si="1"/>
        <v>0</v>
      </c>
    </row>
    <row r="35" spans="2:26" ht="21">
      <c r="B35" s="3" t="s">
        <v>66</v>
      </c>
      <c r="C35" s="226">
        <v>2021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1"/>
      <c r="O35" s="227">
        <v>2022</v>
      </c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9"/>
    </row>
    <row r="36" spans="2:26">
      <c r="B36" s="4"/>
      <c r="C36" s="5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7" t="s">
        <v>51</v>
      </c>
      <c r="O36" s="5" t="s">
        <v>40</v>
      </c>
      <c r="P36" s="6" t="s">
        <v>41</v>
      </c>
      <c r="Q36" s="6" t="s">
        <v>42</v>
      </c>
      <c r="R36" s="6" t="s">
        <v>43</v>
      </c>
      <c r="S36" s="6" t="s">
        <v>44</v>
      </c>
      <c r="T36" s="6" t="s">
        <v>45</v>
      </c>
      <c r="U36" s="6" t="s">
        <v>46</v>
      </c>
      <c r="V36" s="6" t="s">
        <v>47</v>
      </c>
      <c r="W36" s="6" t="s">
        <v>48</v>
      </c>
      <c r="X36" s="6" t="s">
        <v>49</v>
      </c>
      <c r="Y36" s="6" t="s">
        <v>50</v>
      </c>
      <c r="Z36" s="144" t="s">
        <v>51</v>
      </c>
    </row>
    <row r="37" spans="2:26"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9"/>
      <c r="P37" s="10"/>
      <c r="Q37" s="10"/>
      <c r="R37" s="10"/>
      <c r="S37" s="10"/>
      <c r="T37" s="10"/>
      <c r="U37" s="10"/>
      <c r="Z37" s="75"/>
    </row>
    <row r="38" spans="2:26">
      <c r="B38" s="8" t="str">
        <f>'Summary-hours'!B38</f>
        <v>Adib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>
        <v>0</v>
      </c>
      <c r="N38" s="41"/>
      <c r="O38" s="40"/>
      <c r="P38" s="40"/>
      <c r="Q38" s="40"/>
      <c r="R38" s="40"/>
      <c r="S38" s="40"/>
      <c r="T38" s="40"/>
      <c r="U38" s="174"/>
      <c r="V38" s="174"/>
      <c r="W38" s="174"/>
      <c r="X38" s="174"/>
      <c r="Y38" s="174"/>
      <c r="Z38" s="176"/>
    </row>
    <row r="39" spans="2:26">
      <c r="B39" s="8" t="str">
        <f>'Summary-hours'!B39</f>
        <v>Apostolov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1"/>
      <c r="O39" s="40"/>
      <c r="P39" s="40"/>
      <c r="Q39" s="40"/>
      <c r="R39" s="40"/>
      <c r="S39" s="40"/>
      <c r="T39" s="40"/>
      <c r="U39" s="174"/>
      <c r="V39" s="174"/>
      <c r="W39" s="174"/>
      <c r="X39" s="174"/>
      <c r="Y39" s="174"/>
      <c r="Z39" s="176"/>
    </row>
    <row r="40" spans="2:26">
      <c r="B40" s="8" t="str">
        <f>'Summary-hours'!B40</f>
        <v>Brunner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1"/>
      <c r="O40" s="40"/>
      <c r="P40" s="40"/>
      <c r="Q40" s="40"/>
      <c r="R40" s="40"/>
      <c r="S40" s="40"/>
      <c r="T40" s="40"/>
      <c r="U40" s="174"/>
      <c r="V40" s="174"/>
      <c r="W40" s="174"/>
      <c r="X40" s="174"/>
      <c r="Y40" s="174"/>
      <c r="Z40" s="176"/>
    </row>
    <row r="41" spans="2:26">
      <c r="B41" s="8" t="str">
        <f>'Summary-hours'!B41</f>
        <v>Carr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40"/>
      <c r="P41" s="40"/>
      <c r="Q41" s="40"/>
      <c r="R41" s="40"/>
      <c r="S41" s="40"/>
      <c r="T41" s="40"/>
      <c r="U41" s="174"/>
      <c r="V41" s="174"/>
      <c r="W41" s="174"/>
      <c r="X41" s="174"/>
      <c r="Y41" s="174"/>
      <c r="Z41" s="176"/>
    </row>
    <row r="42" spans="2:26">
      <c r="B42" s="8" t="str">
        <f>'Summary-hours'!B42</f>
        <v>Cleveland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40"/>
      <c r="P42" s="40"/>
      <c r="Q42" s="40"/>
      <c r="R42" s="40"/>
      <c r="S42" s="40"/>
      <c r="T42" s="40"/>
      <c r="U42" s="174"/>
      <c r="V42" s="174"/>
      <c r="W42" s="174"/>
      <c r="X42" s="174"/>
      <c r="Y42" s="174"/>
      <c r="Z42" s="176"/>
    </row>
    <row r="43" spans="2:26">
      <c r="B43" s="8" t="str">
        <f>'Summary-hours'!B43</f>
        <v>DePillis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1"/>
      <c r="O43" s="40"/>
      <c r="P43" s="40"/>
      <c r="Q43" s="40"/>
      <c r="R43" s="40"/>
      <c r="S43" s="40"/>
      <c r="T43" s="40"/>
      <c r="U43" s="174"/>
      <c r="V43" s="174"/>
      <c r="W43" s="174"/>
      <c r="X43" s="174"/>
      <c r="Y43" s="174"/>
      <c r="Z43" s="176"/>
    </row>
    <row r="44" spans="2:26">
      <c r="B44" s="8" t="str">
        <f>'Summary-hours'!B44</f>
        <v>Hayes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1"/>
      <c r="O44" s="40"/>
      <c r="P44" s="40"/>
      <c r="Q44" s="40"/>
      <c r="R44" s="40"/>
      <c r="S44" s="40"/>
      <c r="T44" s="40"/>
      <c r="U44" s="174"/>
      <c r="V44" s="174"/>
      <c r="W44" s="174"/>
      <c r="X44" s="174"/>
      <c r="Y44" s="174"/>
      <c r="Z44" s="176"/>
    </row>
    <row r="45" spans="2:26">
      <c r="B45" s="8" t="str">
        <f>'Summary-hours'!B45</f>
        <v>Murphy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0"/>
      <c r="S45" s="40"/>
      <c r="T45" s="40"/>
      <c r="U45" s="174"/>
      <c r="V45" s="174"/>
      <c r="W45" s="174"/>
      <c r="X45" s="174"/>
      <c r="Y45" s="174"/>
      <c r="Z45" s="176"/>
    </row>
    <row r="46" spans="2:26">
      <c r="B46" s="8" t="str">
        <f>'Summary-hours'!B46</f>
        <v>Palermo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0"/>
      <c r="S46" s="40"/>
      <c r="T46" s="40"/>
      <c r="U46" s="174"/>
      <c r="V46" s="174"/>
      <c r="W46" s="174"/>
      <c r="X46" s="174"/>
      <c r="Y46" s="174"/>
      <c r="Z46" s="176"/>
    </row>
    <row r="47" spans="2:26">
      <c r="B47" s="8" t="str">
        <f>'Summary-hours'!B47</f>
        <v>Rodas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0"/>
      <c r="S47" s="40"/>
      <c r="T47" s="40"/>
      <c r="U47" s="174"/>
      <c r="V47" s="174"/>
      <c r="W47" s="174"/>
      <c r="X47" s="174"/>
      <c r="Y47" s="174"/>
      <c r="Z47" s="176"/>
    </row>
    <row r="48" spans="2:26">
      <c r="B48" s="8" t="str">
        <f>'Summary-hours'!B48</f>
        <v>Zuluaga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0"/>
      <c r="S48" s="40"/>
      <c r="T48" s="40"/>
      <c r="U48" s="174"/>
      <c r="V48" s="174"/>
      <c r="W48" s="174"/>
      <c r="X48" s="174"/>
      <c r="Y48" s="174"/>
      <c r="Z48" s="176"/>
    </row>
    <row r="49" spans="2:26">
      <c r="B49" s="8" t="str">
        <f>'Summary-hours'!B49</f>
        <v>Guill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0"/>
      <c r="S49" s="40"/>
      <c r="T49" s="40"/>
      <c r="U49" s="174"/>
      <c r="V49" s="174"/>
      <c r="W49" s="174"/>
      <c r="X49" s="174"/>
      <c r="Y49" s="174"/>
      <c r="Z49" s="176"/>
    </row>
    <row r="50" spans="2:26">
      <c r="B50" s="8" t="str">
        <f>'Summary-hours'!B50</f>
        <v>Lee (Annabelle)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0"/>
      <c r="S50" s="40"/>
      <c r="T50" s="40"/>
      <c r="U50" s="174"/>
      <c r="V50" s="174"/>
      <c r="W50" s="174"/>
      <c r="X50" s="174"/>
      <c r="Y50" s="174"/>
      <c r="Z50" s="176"/>
    </row>
    <row r="51" spans="2:26">
      <c r="B51" s="8" t="str">
        <f>'Summary-hours'!B51</f>
        <v>Lin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0"/>
      <c r="S51" s="40"/>
      <c r="T51" s="40"/>
      <c r="U51" s="174"/>
      <c r="V51" s="174"/>
      <c r="W51" s="174"/>
      <c r="X51" s="174"/>
      <c r="Y51" s="174"/>
      <c r="Z51" s="176"/>
    </row>
    <row r="52" spans="2:26">
      <c r="B52" s="8" t="str">
        <f>'Summary-hours'!B52</f>
        <v>Songpol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70"/>
      <c r="O52" s="69"/>
      <c r="P52" s="69"/>
      <c r="Q52" s="69"/>
      <c r="R52" s="69"/>
      <c r="S52" s="69"/>
      <c r="T52" s="69"/>
      <c r="U52" s="174"/>
      <c r="V52" s="174"/>
      <c r="W52" s="174"/>
      <c r="X52" s="174"/>
      <c r="Y52" s="174"/>
      <c r="Z52" s="176"/>
    </row>
    <row r="53" spans="2:26">
      <c r="B53" s="8" t="str">
        <f>'Summary-hours'!B53</f>
        <v>Rana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2"/>
      <c r="O53" s="71"/>
      <c r="P53" s="71"/>
      <c r="Q53" s="71"/>
      <c r="R53" s="71"/>
      <c r="S53" s="71"/>
      <c r="T53" s="71"/>
      <c r="U53" s="174"/>
      <c r="V53" s="174"/>
      <c r="W53" s="174"/>
      <c r="X53" s="174"/>
      <c r="Y53" s="174"/>
      <c r="Z53" s="176"/>
    </row>
    <row r="54" spans="2:26">
      <c r="B54" s="8" t="str">
        <f>'Summary-hours'!B54</f>
        <v>Abad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/>
      <c r="N54" s="74"/>
      <c r="O54" s="71"/>
      <c r="P54" s="71"/>
      <c r="Q54" s="71"/>
      <c r="R54" s="71"/>
      <c r="S54" s="71"/>
      <c r="T54" s="71"/>
      <c r="U54" s="174"/>
      <c r="V54" s="174"/>
      <c r="W54" s="174"/>
      <c r="X54" s="174"/>
      <c r="Y54" s="174"/>
      <c r="Z54" s="176"/>
    </row>
    <row r="55" spans="2:26">
      <c r="B55" s="8" t="str">
        <f>'Summary-hours'!B55</f>
        <v>Jarriel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3"/>
      <c r="N55" s="74"/>
      <c r="O55" s="71"/>
      <c r="P55" s="71"/>
      <c r="Q55" s="71"/>
      <c r="R55" s="71"/>
      <c r="S55" s="71"/>
      <c r="T55" s="71"/>
      <c r="U55" s="174"/>
      <c r="V55" s="174"/>
      <c r="W55" s="174"/>
      <c r="X55" s="174"/>
      <c r="Y55" s="174"/>
      <c r="Z55" s="176"/>
    </row>
    <row r="56" spans="2:26">
      <c r="B56" s="8" t="str">
        <f>'Summary-hours'!B56</f>
        <v>Yankovski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4"/>
      <c r="O56" s="71"/>
      <c r="P56" s="71"/>
      <c r="Q56" s="71"/>
      <c r="R56" s="71"/>
      <c r="S56" s="71"/>
      <c r="T56" s="71"/>
      <c r="V56" s="174"/>
      <c r="W56" s="174"/>
      <c r="X56" s="174"/>
      <c r="Y56" s="174"/>
      <c r="Z56" s="176"/>
    </row>
    <row r="57" spans="2:26">
      <c r="B57" s="8">
        <f>'Summary-hours'!B57</f>
        <v>0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3"/>
      <c r="N57" s="74"/>
      <c r="O57" s="71"/>
      <c r="P57" s="71"/>
      <c r="Q57" s="71"/>
      <c r="R57" s="71"/>
      <c r="S57" s="71"/>
      <c r="T57" s="71"/>
      <c r="U57" s="128"/>
      <c r="V57" s="128"/>
      <c r="W57" s="128"/>
      <c r="X57" s="128"/>
      <c r="Y57" s="128"/>
      <c r="Z57" s="178"/>
    </row>
    <row r="58" spans="2:26">
      <c r="B58" s="12" t="s">
        <v>59</v>
      </c>
      <c r="C58" s="45">
        <f>SUM(C38:C57)</f>
        <v>0</v>
      </c>
      <c r="D58" s="45">
        <f t="shared" ref="D58:T58" si="2">SUM(D38:D57)</f>
        <v>0</v>
      </c>
      <c r="E58" s="45">
        <f t="shared" si="2"/>
        <v>0</v>
      </c>
      <c r="F58" s="45">
        <f t="shared" si="2"/>
        <v>0</v>
      </c>
      <c r="G58" s="45">
        <f t="shared" si="2"/>
        <v>0</v>
      </c>
      <c r="H58" s="45">
        <f t="shared" si="2"/>
        <v>0</v>
      </c>
      <c r="I58" s="45">
        <f t="shared" si="2"/>
        <v>0</v>
      </c>
      <c r="J58" s="45">
        <f t="shared" si="2"/>
        <v>0</v>
      </c>
      <c r="K58" s="45">
        <f t="shared" si="2"/>
        <v>0</v>
      </c>
      <c r="L58" s="45">
        <f t="shared" si="2"/>
        <v>0</v>
      </c>
      <c r="M58" s="45">
        <f t="shared" si="2"/>
        <v>0</v>
      </c>
      <c r="N58" s="45">
        <f t="shared" si="2"/>
        <v>0</v>
      </c>
      <c r="O58" s="129">
        <f t="shared" si="2"/>
        <v>0</v>
      </c>
      <c r="P58" s="45">
        <f t="shared" si="2"/>
        <v>0</v>
      </c>
      <c r="Q58" s="45">
        <f t="shared" si="2"/>
        <v>0</v>
      </c>
      <c r="R58" s="45">
        <f t="shared" si="2"/>
        <v>0</v>
      </c>
      <c r="S58" s="45">
        <f t="shared" si="2"/>
        <v>0</v>
      </c>
      <c r="T58" s="45">
        <f t="shared" si="2"/>
        <v>0</v>
      </c>
      <c r="U58" s="45">
        <f>SUM(U38:U57)</f>
        <v>0</v>
      </c>
      <c r="V58" s="45">
        <f t="shared" ref="V58:Z58" si="3">SUM(V38:V57)</f>
        <v>0</v>
      </c>
      <c r="W58" s="45">
        <f t="shared" si="3"/>
        <v>0</v>
      </c>
      <c r="X58" s="45">
        <f t="shared" si="3"/>
        <v>0</v>
      </c>
      <c r="Y58" s="45">
        <f t="shared" si="3"/>
        <v>0</v>
      </c>
      <c r="Z58" s="126">
        <f t="shared" si="3"/>
        <v>0</v>
      </c>
    </row>
  </sheetData>
  <mergeCells count="5">
    <mergeCell ref="B2:N2"/>
    <mergeCell ref="C4:N4"/>
    <mergeCell ref="O4:Z4"/>
    <mergeCell ref="C35:N35"/>
    <mergeCell ref="O35:Z35"/>
  </mergeCells>
  <hyperlinks>
    <hyperlink ref="B1" location="ESTA_Projects!A1" display="Return to Projects" xr:uid="{2ECD9592-9985-471B-98E0-03A9A64EEF3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132ED1126574EB7DE2E75DDED96A2" ma:contentTypeVersion="23" ma:contentTypeDescription="Create a new document." ma:contentTypeScope="" ma:versionID="a4138db727dd8afa02df8847eb209e4f">
  <xsd:schema xmlns:xsd="http://www.w3.org/2001/XMLSchema" xmlns:xs="http://www.w3.org/2001/XMLSchema" xmlns:p="http://schemas.microsoft.com/office/2006/metadata/properties" xmlns:ns2="dc28cfed-98ed-48c3-83a2-ce600a8904d5" xmlns:ns3="dd7bdee0-4ded-42db-be22-9b225637b6de" targetNamespace="http://schemas.microsoft.com/office/2006/metadata/properties" ma:root="true" ma:fieldsID="682f3867edc5ef8647b91570f1ad9c1f" ns2:_="" ns3:_="">
    <xsd:import namespace="dc28cfed-98ed-48c3-83a2-ce600a8904d5"/>
    <xsd:import namespace="dd7bdee0-4ded-42db-be22-9b225637b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si9o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8cfed-98ed-48c3-83a2-ce600a890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i9o" ma:index="19" nillable="true" ma:displayName="Person or Group" ma:list="UserInfo" ma:internalName="si9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6e5c99a-372f-49de-a4d9-ac87a78b23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bdee0-4ded-42db-be22-9b225637b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86602cc-7363-44fb-b631-db488e0dfdb1}" ma:internalName="TaxCatchAll" ma:showField="CatchAllData" ma:web="dd7bdee0-4ded-42db-be22-9b225637b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9o xmlns="dc28cfed-98ed-48c3-83a2-ce600a8904d5">
      <UserInfo>
        <DisplayName/>
        <AccountId xsi:nil="true"/>
        <AccountType/>
      </UserInfo>
    </si9o>
    <SharedWithUsers xmlns="dd7bdee0-4ded-42db-be22-9b225637b6de">
      <UserInfo>
        <DisplayName>Robert Uluski</DisplayName>
        <AccountId>23</AccountId>
        <AccountType/>
      </UserInfo>
      <UserInfo>
        <DisplayName>Ron Wasley</DisplayName>
        <AccountId>17</AccountId>
        <AccountType/>
      </UserInfo>
      <UserInfo>
        <DisplayName>Manuel Atanacio-Rosario</DisplayName>
        <AccountId>15</AccountId>
        <AccountType/>
      </UserInfo>
      <UserInfo>
        <DisplayName>David Caceres</DisplayName>
        <AccountId>42</AccountId>
        <AccountType/>
      </UserInfo>
    </SharedWithUsers>
    <Date xmlns="dc28cfed-98ed-48c3-83a2-ce600a8904d5" xsi:nil="true"/>
    <TaxCatchAll xmlns="dd7bdee0-4ded-42db-be22-9b225637b6de" xsi:nil="true"/>
    <lcf76f155ced4ddcb4097134ff3c332f xmlns="dc28cfed-98ed-48c3-83a2-ce600a8904d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3C0C83-E3BA-4951-9108-70E47AF88589}"/>
</file>

<file path=customXml/itemProps2.xml><?xml version="1.0" encoding="utf-8"?>
<ds:datastoreItem xmlns:ds="http://schemas.openxmlformats.org/officeDocument/2006/customXml" ds:itemID="{5F5D994F-3DB0-4BF3-8ADD-CCDA66C7885E}"/>
</file>

<file path=customXml/itemProps3.xml><?xml version="1.0" encoding="utf-8"?>
<ds:datastoreItem xmlns:ds="http://schemas.openxmlformats.org/officeDocument/2006/customXml" ds:itemID="{6E3D686C-3740-4AFB-BCD5-FB406B391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Nader Farah</dc:creator>
  <cp:keywords/>
  <dc:description/>
  <cp:lastModifiedBy/>
  <cp:revision/>
  <dcterms:created xsi:type="dcterms:W3CDTF">2018-12-31T16:11:37Z</dcterms:created>
  <dcterms:modified xsi:type="dcterms:W3CDTF">2025-06-30T14:38:48Z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0x010100720132ED1126574EB7DE2E75DDED96A2</vt:lpwstr>
  </property>
  <property fmtid="{D5CDD505-2E9C-101B-9397-08002B2CF9AE}" pid="3" name="MediaServiceImageTags">
    <vt:lpwstr/>
  </property>
</Properties>
</file>