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ainternationalllc.sharepoint.com/Shared Documents/ESTA_Team_Loading_Actual-and-projected/"/>
    </mc:Choice>
  </mc:AlternateContent>
  <xr:revisionPtr revIDLastSave="0" documentId="8_{574B782F-9734-4540-B1AE-827C5F3A07DD}" xr6:coauthVersionLast="47" xr6:coauthVersionMax="47" xr10:uidLastSave="{00000000-0000-0000-0000-000000000000}"/>
  <bookViews>
    <workbookView minimized="1" xWindow="660" yWindow="2145" windowWidth="21600" windowHeight="11295" tabRatio="565" firstSheet="23" activeTab="21" xr2:uid="{87C11F57-E226-46EE-81FB-A13B893699F0}"/>
  </bookViews>
  <sheets>
    <sheet name="Entered Data" sheetId="23" r:id="rId1"/>
    <sheet name="ESTA_Projects" sheetId="29" r:id="rId2"/>
    <sheet name="Chart-Summary_2" sheetId="64" r:id="rId3"/>
    <sheet name="Chart- Hours Per Person 2025-26" sheetId="45" r:id="rId4"/>
    <sheet name="Chart-Summary" sheetId="22" r:id="rId5"/>
    <sheet name="2025_Chart" sheetId="42" r:id="rId6"/>
    <sheet name="Summary-hours" sheetId="1" r:id="rId7"/>
    <sheet name="AEP D_Nexus" sheetId="7" r:id="rId8"/>
    <sheet name="ANDE_ADMS" sheetId="44" r:id="rId9"/>
    <sheet name="ATCO_OMS Support" sheetId="61" r:id="rId10"/>
    <sheet name="Avangrid ADMS" sheetId="41" r:id="rId11"/>
    <sheet name="Avangrid_NY" sheetId="59" r:id="rId12"/>
    <sheet name="Barbados" sheetId="60" r:id="rId13"/>
    <sheet name="BEL_ED-LF" sheetId="62" r:id="rId14"/>
    <sheet name="BWP ADMS" sheetId="13" r:id="rId15"/>
    <sheet name="CEATI" sheetId="56" r:id="rId16"/>
    <sheet name="Kosovo" sheetId="55" r:id="rId17"/>
    <sheet name="Lansing" sheetId="10" r:id="rId18"/>
    <sheet name="MEC_BHER" sheetId="51" r:id="rId19"/>
    <sheet name="MERALCO" sheetId="46" r:id="rId20"/>
    <sheet name="NV Energy" sheetId="37" r:id="rId21"/>
    <sheet name="SDGE Implementation" sheetId="19" r:id="rId22"/>
    <sheet name="TPC" sheetId="26" r:id="rId23"/>
    <sheet name="USTDA_EC_CELEC-EP" sheetId="50" r:id="rId24"/>
    <sheet name="Future Project 02" sheetId="47" r:id="rId25"/>
    <sheet name="Future Project 03" sheetId="38" r:id="rId26"/>
    <sheet name="Future Project 04" sheetId="2" r:id="rId27"/>
    <sheet name="Future Project 05" sheetId="9" r:id="rId28"/>
    <sheet name="Future Project 06" sheetId="5" r:id="rId29"/>
    <sheet name="Future Project 07" sheetId="58" r:id="rId30"/>
    <sheet name="Future Project 08" sheetId="54" r:id="rId31"/>
    <sheet name="Future Project 09" sheetId="8" r:id="rId32"/>
    <sheet name="Future Project 10" sheetId="57" r:id="rId33"/>
    <sheet name="Future Project 11" sheetId="12" r:id="rId34"/>
    <sheet name="UNOPS_VN" sheetId="11" r:id="rId3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55" l="1"/>
  <c r="AC12" i="55"/>
  <c r="Z52" i="44"/>
  <c r="Y52" i="44"/>
  <c r="X52" i="44"/>
  <c r="W52" i="44"/>
  <c r="V52" i="44"/>
  <c r="U52" i="44"/>
  <c r="T52" i="44"/>
  <c r="S52" i="44"/>
  <c r="R52" i="44"/>
  <c r="Q52" i="44"/>
  <c r="P52" i="44"/>
  <c r="O52" i="44"/>
  <c r="N52" i="44"/>
  <c r="M52" i="44"/>
  <c r="L52" i="44"/>
  <c r="K52" i="44"/>
  <c r="J52" i="44"/>
  <c r="I52" i="44"/>
  <c r="H52" i="44"/>
  <c r="G52" i="44"/>
  <c r="F52" i="44"/>
  <c r="E52" i="44"/>
  <c r="D52" i="44"/>
  <c r="C52" i="44"/>
  <c r="N53" i="50"/>
  <c r="M53" i="50"/>
  <c r="J53" i="50"/>
  <c r="I53" i="50"/>
  <c r="H53" i="50"/>
  <c r="C53" i="50"/>
  <c r="L53" i="50"/>
  <c r="K53" i="50"/>
  <c r="L26" i="50"/>
  <c r="K26" i="50"/>
  <c r="J26" i="50"/>
  <c r="I26" i="50"/>
  <c r="H26" i="50"/>
  <c r="C26" i="50"/>
  <c r="I13" i="37" l="1"/>
  <c r="I13" i="1" s="1"/>
  <c r="H26" i="19"/>
  <c r="I26" i="19"/>
  <c r="J26" i="19"/>
  <c r="K26" i="19"/>
  <c r="L26" i="19"/>
  <c r="M26" i="19"/>
  <c r="N26" i="19"/>
  <c r="G26" i="19"/>
  <c r="L19" i="1"/>
  <c r="K19" i="1"/>
  <c r="J19" i="1"/>
  <c r="L17" i="1"/>
  <c r="K17" i="1"/>
  <c r="J17" i="1"/>
  <c r="I19" i="1"/>
  <c r="I18" i="1"/>
  <c r="I17" i="1"/>
  <c r="I16" i="1"/>
  <c r="H19" i="1"/>
  <c r="H18" i="1"/>
  <c r="H17" i="1"/>
  <c r="H16" i="1"/>
  <c r="I12" i="1"/>
  <c r="J12" i="1"/>
  <c r="F19" i="1"/>
  <c r="G19" i="1"/>
  <c r="H12" i="1"/>
  <c r="G8" i="1"/>
  <c r="AC2" i="1"/>
  <c r="E26" i="41"/>
  <c r="D26" i="41"/>
  <c r="C26" i="41"/>
  <c r="F26" i="41"/>
  <c r="M26" i="55"/>
  <c r="L26" i="55"/>
  <c r="K26" i="55"/>
  <c r="J26" i="55"/>
  <c r="I26" i="55"/>
  <c r="H26" i="55"/>
  <c r="G26" i="55"/>
  <c r="F26" i="55"/>
  <c r="E26" i="55"/>
  <c r="D26" i="55"/>
  <c r="C26" i="55"/>
  <c r="C3" i="44"/>
  <c r="D3" i="44"/>
  <c r="E3" i="44"/>
  <c r="F3" i="44"/>
  <c r="G3" i="44"/>
  <c r="H3" i="44"/>
  <c r="I3" i="44"/>
  <c r="J3" i="44"/>
  <c r="K3" i="44"/>
  <c r="L3" i="44"/>
  <c r="O3" i="44"/>
  <c r="P3" i="44"/>
  <c r="Q3" i="44"/>
  <c r="R3" i="44"/>
  <c r="S3" i="44"/>
  <c r="T3" i="44"/>
  <c r="U3" i="44"/>
  <c r="V3" i="44"/>
  <c r="W3" i="44"/>
  <c r="X3" i="44"/>
  <c r="Y3" i="44"/>
  <c r="C3" i="54"/>
  <c r="D3" i="54"/>
  <c r="E3" i="54"/>
  <c r="F3" i="54"/>
  <c r="G3" i="54"/>
  <c r="H3" i="54"/>
  <c r="I3" i="54"/>
  <c r="J3" i="54"/>
  <c r="K3" i="54"/>
  <c r="L3" i="54"/>
  <c r="O3" i="54"/>
  <c r="P3" i="54"/>
  <c r="Q3" i="54"/>
  <c r="R3" i="54"/>
  <c r="S3" i="54"/>
  <c r="T3" i="54"/>
  <c r="U3" i="54"/>
  <c r="V3" i="54"/>
  <c r="W3" i="54"/>
  <c r="X3" i="54"/>
  <c r="Y3" i="54"/>
  <c r="C3" i="61"/>
  <c r="D3" i="61"/>
  <c r="E3" i="61"/>
  <c r="F3" i="61"/>
  <c r="G3" i="61"/>
  <c r="H3" i="61"/>
  <c r="I3" i="61"/>
  <c r="J3" i="61"/>
  <c r="K3" i="61"/>
  <c r="L3" i="61"/>
  <c r="O3" i="61"/>
  <c r="P3" i="61"/>
  <c r="Q3" i="61"/>
  <c r="R3" i="61"/>
  <c r="S3" i="61"/>
  <c r="T3" i="61"/>
  <c r="U3" i="61"/>
  <c r="V3" i="61"/>
  <c r="W3" i="61"/>
  <c r="X3" i="61"/>
  <c r="Y3" i="61"/>
  <c r="C3" i="41"/>
  <c r="D3" i="41"/>
  <c r="E3" i="41"/>
  <c r="F3" i="41"/>
  <c r="G3" i="41"/>
  <c r="H3" i="41"/>
  <c r="I3" i="41"/>
  <c r="J3" i="41"/>
  <c r="K3" i="41"/>
  <c r="L3" i="41"/>
  <c r="O3" i="41"/>
  <c r="P3" i="41"/>
  <c r="Q3" i="41"/>
  <c r="R3" i="41"/>
  <c r="S3" i="41"/>
  <c r="T3" i="41"/>
  <c r="U3" i="41"/>
  <c r="V3" i="41"/>
  <c r="W3" i="41"/>
  <c r="X3" i="41"/>
  <c r="Y3" i="41"/>
  <c r="C3" i="59"/>
  <c r="D3" i="59"/>
  <c r="E3" i="59"/>
  <c r="F3" i="59"/>
  <c r="G3" i="59"/>
  <c r="H3" i="59"/>
  <c r="I3" i="59"/>
  <c r="J3" i="59"/>
  <c r="K3" i="59"/>
  <c r="L3" i="59"/>
  <c r="O3" i="59"/>
  <c r="P3" i="59"/>
  <c r="Q3" i="59"/>
  <c r="R3" i="59"/>
  <c r="S3" i="59"/>
  <c r="T3" i="59"/>
  <c r="U3" i="59"/>
  <c r="V3" i="59"/>
  <c r="W3" i="59"/>
  <c r="X3" i="59"/>
  <c r="Y3" i="59"/>
  <c r="C3" i="60"/>
  <c r="D3" i="60"/>
  <c r="E3" i="60"/>
  <c r="F3" i="60"/>
  <c r="G3" i="60"/>
  <c r="H3" i="60"/>
  <c r="I3" i="60"/>
  <c r="J3" i="60"/>
  <c r="K3" i="60"/>
  <c r="L3" i="60"/>
  <c r="N3" i="60"/>
  <c r="O3" i="60"/>
  <c r="P3" i="60"/>
  <c r="Q3" i="60"/>
  <c r="R3" i="60"/>
  <c r="S3" i="60"/>
  <c r="T3" i="60"/>
  <c r="U3" i="60"/>
  <c r="V3" i="60"/>
  <c r="W3" i="60"/>
  <c r="X3" i="60"/>
  <c r="Y3" i="60"/>
  <c r="C3" i="62"/>
  <c r="D3" i="62"/>
  <c r="E3" i="62"/>
  <c r="F3" i="62"/>
  <c r="G3" i="62"/>
  <c r="H3" i="62"/>
  <c r="I3" i="62"/>
  <c r="J3" i="62"/>
  <c r="K3" i="62"/>
  <c r="L3" i="62"/>
  <c r="M3" i="62"/>
  <c r="N3" i="62"/>
  <c r="O3" i="62"/>
  <c r="P3" i="62"/>
  <c r="Q3" i="62"/>
  <c r="R3" i="62"/>
  <c r="S3" i="62"/>
  <c r="T3" i="62"/>
  <c r="U3" i="62"/>
  <c r="V3" i="62"/>
  <c r="W3" i="62"/>
  <c r="X3" i="62"/>
  <c r="Y3" i="62"/>
  <c r="C3" i="13"/>
  <c r="D3" i="13"/>
  <c r="E3" i="13"/>
  <c r="F3" i="13"/>
  <c r="G3" i="13"/>
  <c r="H3" i="13"/>
  <c r="I3" i="13"/>
  <c r="J3" i="13"/>
  <c r="K3" i="13"/>
  <c r="L3" i="13"/>
  <c r="N3" i="13"/>
  <c r="O3" i="13"/>
  <c r="P3" i="13"/>
  <c r="Q3" i="13"/>
  <c r="R3" i="13"/>
  <c r="S3" i="13"/>
  <c r="T3" i="13"/>
  <c r="U3" i="13"/>
  <c r="V3" i="13"/>
  <c r="W3" i="13"/>
  <c r="X3" i="13"/>
  <c r="Y3" i="13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3" i="55"/>
  <c r="D3" i="55"/>
  <c r="E3" i="55"/>
  <c r="F3" i="55"/>
  <c r="G3" i="55"/>
  <c r="H3" i="55"/>
  <c r="I3" i="55"/>
  <c r="J3" i="55"/>
  <c r="K3" i="55"/>
  <c r="L3" i="55"/>
  <c r="O3" i="55"/>
  <c r="P3" i="55"/>
  <c r="Q3" i="55"/>
  <c r="R3" i="55"/>
  <c r="S3" i="55"/>
  <c r="T3" i="55"/>
  <c r="U3" i="55"/>
  <c r="V3" i="55"/>
  <c r="W3" i="55"/>
  <c r="X3" i="55"/>
  <c r="Y3" i="55"/>
  <c r="C3" i="10"/>
  <c r="D3" i="10"/>
  <c r="E3" i="10"/>
  <c r="F3" i="10"/>
  <c r="G3" i="10"/>
  <c r="H3" i="10"/>
  <c r="I3" i="10"/>
  <c r="J3" i="10"/>
  <c r="K3" i="10"/>
  <c r="L3" i="10"/>
  <c r="O3" i="10"/>
  <c r="P3" i="10"/>
  <c r="Q3" i="10"/>
  <c r="R3" i="10"/>
  <c r="S3" i="10"/>
  <c r="T3" i="10"/>
  <c r="U3" i="10"/>
  <c r="V3" i="10"/>
  <c r="W3" i="10"/>
  <c r="X3" i="10"/>
  <c r="Y3" i="10"/>
  <c r="C3" i="51"/>
  <c r="D3" i="51"/>
  <c r="E3" i="51"/>
  <c r="F3" i="51"/>
  <c r="G3" i="51"/>
  <c r="H3" i="51"/>
  <c r="I3" i="51"/>
  <c r="J3" i="51"/>
  <c r="K3" i="51"/>
  <c r="L3" i="51"/>
  <c r="O3" i="51"/>
  <c r="P3" i="51"/>
  <c r="Q3" i="51"/>
  <c r="R3" i="51"/>
  <c r="S3" i="51"/>
  <c r="T3" i="51"/>
  <c r="U3" i="51"/>
  <c r="V3" i="51"/>
  <c r="W3" i="51"/>
  <c r="X3" i="51"/>
  <c r="Y3" i="51"/>
  <c r="C3" i="46"/>
  <c r="D3" i="46"/>
  <c r="E3" i="46"/>
  <c r="F3" i="46"/>
  <c r="G3" i="46"/>
  <c r="H3" i="46"/>
  <c r="I3" i="46"/>
  <c r="J3" i="46"/>
  <c r="K3" i="46"/>
  <c r="L3" i="46"/>
  <c r="O3" i="46"/>
  <c r="P3" i="46"/>
  <c r="Q3" i="46"/>
  <c r="R3" i="46"/>
  <c r="S3" i="46"/>
  <c r="T3" i="46"/>
  <c r="U3" i="46"/>
  <c r="V3" i="46"/>
  <c r="W3" i="46"/>
  <c r="X3" i="46"/>
  <c r="Y3" i="46"/>
  <c r="C3" i="37"/>
  <c r="D3" i="37"/>
  <c r="E3" i="37"/>
  <c r="F3" i="37"/>
  <c r="G3" i="37"/>
  <c r="G20" i="37" s="1"/>
  <c r="G20" i="1" s="1"/>
  <c r="H3" i="37"/>
  <c r="H20" i="37" s="1"/>
  <c r="H20" i="1" s="1"/>
  <c r="I3" i="37"/>
  <c r="I20" i="37" s="1"/>
  <c r="I20" i="1" s="1"/>
  <c r="J3" i="37"/>
  <c r="K3" i="37"/>
  <c r="L3" i="37"/>
  <c r="O3" i="37"/>
  <c r="P3" i="37"/>
  <c r="Q3" i="37"/>
  <c r="R3" i="37"/>
  <c r="S3" i="37"/>
  <c r="T3" i="37"/>
  <c r="U3" i="37"/>
  <c r="V3" i="37"/>
  <c r="W3" i="37"/>
  <c r="X3" i="37"/>
  <c r="Y3" i="37"/>
  <c r="C3" i="26"/>
  <c r="D3" i="26"/>
  <c r="E3" i="26"/>
  <c r="F3" i="26"/>
  <c r="G3" i="26"/>
  <c r="H3" i="26"/>
  <c r="I3" i="26"/>
  <c r="J3" i="26"/>
  <c r="K3" i="26"/>
  <c r="L3" i="26"/>
  <c r="O3" i="26"/>
  <c r="P3" i="26"/>
  <c r="Q3" i="26"/>
  <c r="R3" i="26"/>
  <c r="S3" i="26"/>
  <c r="T3" i="26"/>
  <c r="U3" i="26"/>
  <c r="V3" i="26"/>
  <c r="W3" i="26"/>
  <c r="X3" i="26"/>
  <c r="Y3" i="26"/>
  <c r="Z3" i="26"/>
  <c r="C3" i="50"/>
  <c r="D3" i="50"/>
  <c r="E3" i="50"/>
  <c r="F3" i="50"/>
  <c r="G3" i="50"/>
  <c r="H3" i="50"/>
  <c r="I3" i="50"/>
  <c r="J3" i="50"/>
  <c r="K3" i="50"/>
  <c r="L3" i="50"/>
  <c r="O3" i="50"/>
  <c r="P3" i="50"/>
  <c r="Q3" i="50"/>
  <c r="R3" i="50"/>
  <c r="S3" i="50"/>
  <c r="T3" i="50"/>
  <c r="U3" i="50"/>
  <c r="V3" i="50"/>
  <c r="W3" i="50"/>
  <c r="X3" i="50"/>
  <c r="Y3" i="50"/>
  <c r="Z3" i="50"/>
  <c r="C3" i="19"/>
  <c r="D3" i="19"/>
  <c r="E3" i="19"/>
  <c r="F3" i="19"/>
  <c r="G3" i="19"/>
  <c r="H3" i="19"/>
  <c r="I3" i="19"/>
  <c r="J3" i="19"/>
  <c r="K3" i="19"/>
  <c r="L3" i="19"/>
  <c r="O3" i="19"/>
  <c r="P3" i="19"/>
  <c r="Q3" i="19"/>
  <c r="R3" i="19"/>
  <c r="S3" i="19"/>
  <c r="T3" i="19"/>
  <c r="U3" i="19"/>
  <c r="V3" i="19"/>
  <c r="W3" i="19"/>
  <c r="X3" i="19"/>
  <c r="Y3" i="19"/>
  <c r="Z3" i="19"/>
  <c r="C3" i="47"/>
  <c r="D3" i="47"/>
  <c r="E3" i="47"/>
  <c r="F3" i="47"/>
  <c r="G3" i="47"/>
  <c r="H3" i="47"/>
  <c r="I3" i="47"/>
  <c r="J3" i="47"/>
  <c r="K3" i="47"/>
  <c r="L3" i="47"/>
  <c r="O3" i="47"/>
  <c r="P3" i="47"/>
  <c r="Q3" i="47"/>
  <c r="R3" i="47"/>
  <c r="S3" i="47"/>
  <c r="T3" i="47"/>
  <c r="U3" i="47"/>
  <c r="V3" i="47"/>
  <c r="W3" i="47"/>
  <c r="X3" i="47"/>
  <c r="Y3" i="47"/>
  <c r="C3" i="38"/>
  <c r="D3" i="38"/>
  <c r="E3" i="38"/>
  <c r="F3" i="38"/>
  <c r="G3" i="38"/>
  <c r="H3" i="38"/>
  <c r="I3" i="38"/>
  <c r="J3" i="38"/>
  <c r="K3" i="38"/>
  <c r="L3" i="38"/>
  <c r="O3" i="38"/>
  <c r="P3" i="38"/>
  <c r="Q3" i="38"/>
  <c r="R3" i="38"/>
  <c r="S3" i="38"/>
  <c r="T3" i="38"/>
  <c r="U3" i="38"/>
  <c r="V3" i="38"/>
  <c r="W3" i="38"/>
  <c r="X3" i="38"/>
  <c r="Y3" i="38"/>
  <c r="C3" i="2"/>
  <c r="D3" i="2"/>
  <c r="E3" i="2"/>
  <c r="F3" i="2"/>
  <c r="G3" i="2"/>
  <c r="H3" i="2"/>
  <c r="I3" i="2"/>
  <c r="J3" i="2"/>
  <c r="K3" i="2"/>
  <c r="L3" i="2"/>
  <c r="O3" i="2"/>
  <c r="P3" i="2"/>
  <c r="Q3" i="2"/>
  <c r="R3" i="2"/>
  <c r="S3" i="2"/>
  <c r="T3" i="2"/>
  <c r="U3" i="2"/>
  <c r="V3" i="2"/>
  <c r="W3" i="2"/>
  <c r="X3" i="2"/>
  <c r="Y3" i="2"/>
  <c r="C3" i="9"/>
  <c r="D3" i="9"/>
  <c r="E3" i="9"/>
  <c r="F3" i="9"/>
  <c r="G3" i="9"/>
  <c r="H3" i="9"/>
  <c r="I3" i="9"/>
  <c r="J3" i="9"/>
  <c r="K3" i="9"/>
  <c r="L3" i="9"/>
  <c r="O3" i="9"/>
  <c r="P3" i="9"/>
  <c r="Q3" i="9"/>
  <c r="R3" i="9"/>
  <c r="S3" i="9"/>
  <c r="T3" i="9"/>
  <c r="U3" i="9"/>
  <c r="V3" i="9"/>
  <c r="W3" i="9"/>
  <c r="X3" i="9"/>
  <c r="Y3" i="9"/>
  <c r="C3" i="5"/>
  <c r="D3" i="5"/>
  <c r="E3" i="5"/>
  <c r="F3" i="5"/>
  <c r="G3" i="5"/>
  <c r="H3" i="5"/>
  <c r="I3" i="5"/>
  <c r="J3" i="5"/>
  <c r="K3" i="5"/>
  <c r="L3" i="5"/>
  <c r="O3" i="5"/>
  <c r="P3" i="5"/>
  <c r="Q3" i="5"/>
  <c r="R3" i="5"/>
  <c r="S3" i="5"/>
  <c r="T3" i="5"/>
  <c r="U3" i="5"/>
  <c r="V3" i="5"/>
  <c r="W3" i="5"/>
  <c r="X3" i="5"/>
  <c r="Y3" i="5"/>
  <c r="C3" i="58"/>
  <c r="D3" i="58"/>
  <c r="E3" i="58"/>
  <c r="F3" i="58"/>
  <c r="G3" i="58"/>
  <c r="H3" i="58"/>
  <c r="I3" i="58"/>
  <c r="J3" i="58"/>
  <c r="K3" i="58"/>
  <c r="L3" i="58"/>
  <c r="O3" i="58"/>
  <c r="P3" i="58"/>
  <c r="Q3" i="58"/>
  <c r="R3" i="58"/>
  <c r="S3" i="58"/>
  <c r="T3" i="58"/>
  <c r="U3" i="58"/>
  <c r="V3" i="58"/>
  <c r="W3" i="58"/>
  <c r="X3" i="58"/>
  <c r="Y3" i="58"/>
  <c r="C3" i="8"/>
  <c r="D3" i="8"/>
  <c r="E3" i="8"/>
  <c r="F3" i="8"/>
  <c r="G3" i="8"/>
  <c r="H3" i="8"/>
  <c r="I3" i="8"/>
  <c r="J3" i="8"/>
  <c r="K3" i="8"/>
  <c r="L3" i="8"/>
  <c r="O3" i="8"/>
  <c r="P3" i="8"/>
  <c r="Q3" i="8"/>
  <c r="R3" i="8"/>
  <c r="S3" i="8"/>
  <c r="T3" i="8"/>
  <c r="U3" i="8"/>
  <c r="V3" i="8"/>
  <c r="W3" i="8"/>
  <c r="X3" i="8"/>
  <c r="Y3" i="8"/>
  <c r="C3" i="57"/>
  <c r="D3" i="57"/>
  <c r="E3" i="57"/>
  <c r="F3" i="57"/>
  <c r="G3" i="57"/>
  <c r="H3" i="57"/>
  <c r="I3" i="57"/>
  <c r="J3" i="57"/>
  <c r="K3" i="57"/>
  <c r="L3" i="57"/>
  <c r="O3" i="57"/>
  <c r="P3" i="57"/>
  <c r="Q3" i="57"/>
  <c r="R3" i="57"/>
  <c r="S3" i="57"/>
  <c r="T3" i="57"/>
  <c r="U3" i="57"/>
  <c r="V3" i="57"/>
  <c r="W3" i="57"/>
  <c r="X3" i="57"/>
  <c r="Y3" i="57"/>
  <c r="C3" i="11"/>
  <c r="D3" i="11"/>
  <c r="E3" i="11"/>
  <c r="F3" i="11"/>
  <c r="G3" i="11"/>
  <c r="H3" i="11"/>
  <c r="I3" i="11"/>
  <c r="J3" i="11"/>
  <c r="K3" i="11"/>
  <c r="L3" i="11"/>
  <c r="N3" i="11"/>
  <c r="O3" i="11"/>
  <c r="P3" i="11"/>
  <c r="Q3" i="11"/>
  <c r="R3" i="11"/>
  <c r="S3" i="11"/>
  <c r="T3" i="11"/>
  <c r="U3" i="11"/>
  <c r="V3" i="11"/>
  <c r="W3" i="11"/>
  <c r="X3" i="11"/>
  <c r="Y3" i="1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9" i="54"/>
  <c r="C49" i="1"/>
  <c r="B49" i="44"/>
  <c r="E15" i="1"/>
  <c r="D15" i="1"/>
  <c r="Z27" i="1"/>
  <c r="Z3" i="62" s="1"/>
  <c r="N27" i="1"/>
  <c r="N3" i="54" s="1"/>
  <c r="M27" i="1"/>
  <c r="M3" i="61" s="1"/>
  <c r="D26" i="42"/>
  <c r="D20" i="42"/>
  <c r="D10" i="42"/>
  <c r="D11" i="42" s="1"/>
  <c r="D12" i="42" s="1"/>
  <c r="D13" i="42" s="1"/>
  <c r="D14" i="42" s="1"/>
  <c r="D15" i="42" s="1"/>
  <c r="D16" i="42" s="1"/>
  <c r="D17" i="42" s="1"/>
  <c r="D18" i="42" s="1"/>
  <c r="D19" i="42" s="1"/>
  <c r="D9" i="42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E8" i="1"/>
  <c r="D8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F20" i="1"/>
  <c r="E20" i="1"/>
  <c r="D20" i="1"/>
  <c r="C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E19" i="1"/>
  <c r="D19" i="1"/>
  <c r="C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G18" i="1"/>
  <c r="F18" i="1"/>
  <c r="E18" i="1"/>
  <c r="D18" i="1"/>
  <c r="C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G17" i="1"/>
  <c r="F17" i="1"/>
  <c r="E17" i="1"/>
  <c r="D17" i="1"/>
  <c r="C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G16" i="1"/>
  <c r="F16" i="1"/>
  <c r="E16" i="1"/>
  <c r="D16" i="1"/>
  <c r="C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C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F13" i="1"/>
  <c r="E13" i="1"/>
  <c r="D13" i="1"/>
  <c r="C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G12" i="1"/>
  <c r="F12" i="1"/>
  <c r="E12" i="1"/>
  <c r="D12" i="1"/>
  <c r="C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8" i="1"/>
  <c r="B21" i="7"/>
  <c r="B21" i="55"/>
  <c r="B21" i="54"/>
  <c r="B21" i="58"/>
  <c r="B21" i="5"/>
  <c r="B21" i="9"/>
  <c r="B21" i="2"/>
  <c r="B21" i="38"/>
  <c r="B21" i="47"/>
  <c r="B21" i="19"/>
  <c r="B21" i="12"/>
  <c r="B21" i="11"/>
  <c r="B21" i="50"/>
  <c r="B21" i="26"/>
  <c r="B21" i="37"/>
  <c r="B21" i="8"/>
  <c r="B21" i="46"/>
  <c r="B21" i="51"/>
  <c r="B21" i="10"/>
  <c r="B21" i="56"/>
  <c r="B21" i="13"/>
  <c r="B21" i="62"/>
  <c r="B21" i="41"/>
  <c r="B21" i="59"/>
  <c r="B21" i="61"/>
  <c r="B21" i="44"/>
  <c r="N26" i="50"/>
  <c r="M26" i="50"/>
  <c r="E7" i="23"/>
  <c r="N26" i="62"/>
  <c r="M26" i="62"/>
  <c r="L26" i="62"/>
  <c r="K26" i="62"/>
  <c r="J26" i="62"/>
  <c r="E11" i="23"/>
  <c r="M3" i="8" l="1"/>
  <c r="M3" i="60"/>
  <c r="N3" i="58"/>
  <c r="Z3" i="37"/>
  <c r="Z3" i="46"/>
  <c r="N3" i="59"/>
  <c r="M3" i="5"/>
  <c r="Z3" i="51"/>
  <c r="M3" i="59"/>
  <c r="N3" i="9"/>
  <c r="Z3" i="10"/>
  <c r="M3" i="9"/>
  <c r="Z3" i="55"/>
  <c r="M3" i="54"/>
  <c r="N3" i="2"/>
  <c r="N3" i="44"/>
  <c r="M3" i="2"/>
  <c r="N3" i="38"/>
  <c r="N3" i="47"/>
  <c r="Z3" i="56"/>
  <c r="Z3" i="7"/>
  <c r="M3" i="47"/>
  <c r="N3" i="19"/>
  <c r="Z3" i="11"/>
  <c r="M3" i="19"/>
  <c r="Z3" i="60"/>
  <c r="Z3" i="57"/>
  <c r="Z3" i="8"/>
  <c r="N3" i="50"/>
  <c r="Z3" i="58"/>
  <c r="M3" i="50"/>
  <c r="Z3" i="59"/>
  <c r="Z3" i="5"/>
  <c r="Z3" i="9"/>
  <c r="M3" i="46"/>
  <c r="Z3" i="41"/>
  <c r="N3" i="26"/>
  <c r="N3" i="51"/>
  <c r="Z3" i="61"/>
  <c r="Z3" i="54"/>
  <c r="Z3" i="2"/>
  <c r="M3" i="10"/>
  <c r="Z3" i="44"/>
  <c r="N3" i="55"/>
  <c r="H13" i="37"/>
  <c r="H13" i="1" s="1"/>
  <c r="N3" i="41"/>
  <c r="M3" i="55"/>
  <c r="I17" i="42"/>
  <c r="M3" i="58"/>
  <c r="M3" i="51"/>
  <c r="M3" i="44"/>
  <c r="N3" i="5"/>
  <c r="N3" i="10"/>
  <c r="M3" i="38"/>
  <c r="M3" i="13"/>
  <c r="G13" i="37"/>
  <c r="G13" i="1" s="1"/>
  <c r="M3" i="26"/>
  <c r="N3" i="57"/>
  <c r="Z3" i="38"/>
  <c r="N3" i="37"/>
  <c r="Z3" i="13"/>
  <c r="N3" i="61"/>
  <c r="M3" i="11"/>
  <c r="M3" i="41"/>
  <c r="M3" i="57"/>
  <c r="M3" i="37"/>
  <c r="N3" i="8"/>
  <c r="Z3" i="47"/>
  <c r="N3" i="46"/>
  <c r="I18" i="42"/>
  <c r="I14" i="42"/>
  <c r="I16" i="42"/>
  <c r="AA20" i="1"/>
  <c r="AA17" i="1"/>
  <c r="AA15" i="1"/>
  <c r="I8" i="42"/>
  <c r="AA10" i="1"/>
  <c r="J11" i="42"/>
  <c r="J12" i="42"/>
  <c r="I20" i="42"/>
  <c r="J21" i="42"/>
  <c r="AA16" i="1"/>
  <c r="AA18" i="1"/>
  <c r="J14" i="42"/>
  <c r="I13" i="42"/>
  <c r="J18" i="42"/>
  <c r="J13" i="42"/>
  <c r="J19" i="42"/>
  <c r="J15" i="42"/>
  <c r="J16" i="42"/>
  <c r="J9" i="42"/>
  <c r="J17" i="42"/>
  <c r="I15" i="42"/>
  <c r="J8" i="42"/>
  <c r="J20" i="42"/>
  <c r="I21" i="42"/>
  <c r="J10" i="42"/>
  <c r="AA8" i="1"/>
  <c r="AA9" i="1"/>
  <c r="I9" i="42"/>
  <c r="AA11" i="1"/>
  <c r="I10" i="42"/>
  <c r="AA13" i="1"/>
  <c r="E12" i="42"/>
  <c r="I19" i="42"/>
  <c r="AA14" i="1"/>
  <c r="I11" i="42"/>
  <c r="AA19" i="1"/>
  <c r="AA12" i="1"/>
  <c r="I12" i="42"/>
  <c r="H15" i="42"/>
  <c r="F15" i="42"/>
  <c r="Z26" i="59"/>
  <c r="Y26" i="59"/>
  <c r="X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K26" i="59"/>
  <c r="J26" i="59"/>
  <c r="I26" i="59"/>
  <c r="H26" i="59"/>
  <c r="G26" i="59"/>
  <c r="F26" i="59"/>
  <c r="E26" i="59"/>
  <c r="D26" i="59"/>
  <c r="C26" i="59"/>
  <c r="B14" i="23"/>
  <c r="B13" i="23"/>
  <c r="B12" i="23"/>
  <c r="B11" i="23"/>
  <c r="B9" i="23"/>
  <c r="B8" i="23"/>
  <c r="H9" i="42"/>
  <c r="F9" i="42"/>
  <c r="F26" i="19"/>
  <c r="N26" i="26"/>
  <c r="M26" i="26"/>
  <c r="L26" i="26"/>
  <c r="K26" i="26"/>
  <c r="J26" i="26"/>
  <c r="I26" i="26"/>
  <c r="H26" i="26"/>
  <c r="G26" i="26"/>
  <c r="F26" i="26"/>
  <c r="AB26" i="26" s="1"/>
  <c r="E26" i="26"/>
  <c r="D26" i="26"/>
  <c r="C26" i="26"/>
  <c r="B20" i="60"/>
  <c r="B11" i="7"/>
  <c r="B10" i="7"/>
  <c r="N26" i="10"/>
  <c r="M26" i="10"/>
  <c r="L26" i="10"/>
  <c r="K26" i="10"/>
  <c r="J26" i="10"/>
  <c r="I26" i="10"/>
  <c r="H26" i="10"/>
  <c r="G26" i="10"/>
  <c r="F26" i="10"/>
  <c r="E26" i="10"/>
  <c r="D26" i="10"/>
  <c r="C26" i="10"/>
  <c r="N26" i="13"/>
  <c r="M26" i="13"/>
  <c r="L26" i="13"/>
  <c r="K26" i="13"/>
  <c r="J26" i="13"/>
  <c r="I26" i="13"/>
  <c r="H26" i="13"/>
  <c r="G26" i="13"/>
  <c r="F26" i="13"/>
  <c r="E26" i="13"/>
  <c r="D26" i="13"/>
  <c r="C26" i="13"/>
  <c r="I26" i="62"/>
  <c r="H26" i="62"/>
  <c r="G26" i="62"/>
  <c r="F26" i="62"/>
  <c r="E26" i="62"/>
  <c r="D26" i="62"/>
  <c r="C26" i="62"/>
  <c r="N26" i="61"/>
  <c r="M26" i="61"/>
  <c r="L26" i="61"/>
  <c r="K26" i="61"/>
  <c r="J26" i="61"/>
  <c r="I26" i="61"/>
  <c r="H26" i="61"/>
  <c r="G26" i="61"/>
  <c r="F26" i="61"/>
  <c r="E26" i="61"/>
  <c r="D26" i="61"/>
  <c r="C26" i="61"/>
  <c r="N26" i="44"/>
  <c r="M26" i="44"/>
  <c r="L26" i="44"/>
  <c r="K26" i="44"/>
  <c r="J26" i="44"/>
  <c r="I26" i="44"/>
  <c r="H26" i="44"/>
  <c r="G26" i="44"/>
  <c r="F26" i="44"/>
  <c r="E26" i="44"/>
  <c r="D26" i="44"/>
  <c r="C26" i="44"/>
  <c r="N26" i="7"/>
  <c r="M26" i="7"/>
  <c r="L26" i="7"/>
  <c r="K26" i="7"/>
  <c r="J26" i="7"/>
  <c r="I26" i="7"/>
  <c r="H26" i="7"/>
  <c r="G26" i="7"/>
  <c r="F26" i="7"/>
  <c r="E26" i="7"/>
  <c r="D26" i="7"/>
  <c r="N26" i="57"/>
  <c r="M26" i="57"/>
  <c r="L26" i="57"/>
  <c r="K26" i="57"/>
  <c r="J26" i="57"/>
  <c r="I26" i="57"/>
  <c r="H26" i="57"/>
  <c r="G26" i="57"/>
  <c r="F26" i="57"/>
  <c r="E26" i="57"/>
  <c r="D26" i="57"/>
  <c r="C26" i="57"/>
  <c r="N26" i="8"/>
  <c r="M26" i="8"/>
  <c r="L26" i="8"/>
  <c r="K26" i="8"/>
  <c r="J26" i="8"/>
  <c r="I26" i="8"/>
  <c r="H26" i="8"/>
  <c r="G26" i="8"/>
  <c r="F26" i="8"/>
  <c r="E26" i="8"/>
  <c r="D26" i="8"/>
  <c r="C26" i="8"/>
  <c r="N26" i="46"/>
  <c r="M26" i="46"/>
  <c r="L26" i="46"/>
  <c r="K26" i="46"/>
  <c r="J26" i="46"/>
  <c r="I26" i="46"/>
  <c r="H26" i="46"/>
  <c r="G26" i="46"/>
  <c r="F26" i="46"/>
  <c r="E26" i="46"/>
  <c r="D26" i="46"/>
  <c r="C26" i="46"/>
  <c r="AD15" i="51"/>
  <c r="AD14" i="51"/>
  <c r="AD13" i="51"/>
  <c r="AD12" i="51"/>
  <c r="AD11" i="51"/>
  <c r="AD10" i="51"/>
  <c r="AD9" i="51"/>
  <c r="AD15" i="13"/>
  <c r="B46" i="44"/>
  <c r="B40" i="44"/>
  <c r="B46" i="41"/>
  <c r="B46" i="38"/>
  <c r="B46" i="2"/>
  <c r="B46" i="9"/>
  <c r="B46" i="5"/>
  <c r="B46" i="58"/>
  <c r="B46" i="54"/>
  <c r="B46" i="55"/>
  <c r="B46" i="10"/>
  <c r="B46" i="50"/>
  <c r="B40" i="41"/>
  <c r="B40" i="38"/>
  <c r="B40" i="2"/>
  <c r="B40" i="9"/>
  <c r="B40" i="5"/>
  <c r="B40" i="58"/>
  <c r="B40" i="54"/>
  <c r="B40" i="55"/>
  <c r="B40" i="10"/>
  <c r="B40" i="50"/>
  <c r="B14" i="41"/>
  <c r="B14" i="38"/>
  <c r="B14" i="2"/>
  <c r="B14" i="9"/>
  <c r="B14" i="5"/>
  <c r="B14" i="58"/>
  <c r="B14" i="54"/>
  <c r="B14" i="55"/>
  <c r="B14" i="10"/>
  <c r="B14" i="50"/>
  <c r="B46" i="60"/>
  <c r="B46" i="62"/>
  <c r="B45" i="51"/>
  <c r="B46" i="13"/>
  <c r="B46" i="47"/>
  <c r="B46" i="46"/>
  <c r="B46" i="8"/>
  <c r="B45" i="37"/>
  <c r="B46" i="19"/>
  <c r="B46" i="26"/>
  <c r="B46" i="57"/>
  <c r="B46" i="12"/>
  <c r="B46" i="56"/>
  <c r="B46" i="11"/>
  <c r="B46" i="59"/>
  <c r="B40" i="60"/>
  <c r="B40" i="62"/>
  <c r="B39" i="51"/>
  <c r="B40" i="13"/>
  <c r="B40" i="47"/>
  <c r="B40" i="46"/>
  <c r="B40" i="8"/>
  <c r="B39" i="37"/>
  <c r="B40" i="19"/>
  <c r="B40" i="26"/>
  <c r="B40" i="57"/>
  <c r="B40" i="12"/>
  <c r="B40" i="56"/>
  <c r="B40" i="11"/>
  <c r="B40" i="59"/>
  <c r="B14" i="60"/>
  <c r="B14" i="62"/>
  <c r="B14" i="13"/>
  <c r="B14" i="47"/>
  <c r="B14" i="46"/>
  <c r="B14" i="8"/>
  <c r="B14" i="19"/>
  <c r="B14" i="26"/>
  <c r="B14" i="57"/>
  <c r="B14" i="12"/>
  <c r="B14" i="56"/>
  <c r="B14" i="11"/>
  <c r="B14" i="59"/>
  <c r="B46" i="61"/>
  <c r="B40" i="61"/>
  <c r="B14" i="61"/>
  <c r="B14" i="44"/>
  <c r="B8" i="7"/>
  <c r="B15" i="44"/>
  <c r="B15" i="61"/>
  <c r="B15" i="59"/>
  <c r="B15" i="60"/>
  <c r="B15" i="62"/>
  <c r="B15" i="51"/>
  <c r="B15" i="13"/>
  <c r="B15" i="47"/>
  <c r="B15" i="46"/>
  <c r="B15" i="8"/>
  <c r="B15" i="37"/>
  <c r="B15" i="19"/>
  <c r="B15" i="26"/>
  <c r="B15" i="57"/>
  <c r="B15" i="12"/>
  <c r="B15" i="56"/>
  <c r="B15" i="11"/>
  <c r="B15" i="50"/>
  <c r="B15" i="41"/>
  <c r="B15" i="38"/>
  <c r="B15" i="2"/>
  <c r="B15" i="9"/>
  <c r="B15" i="5"/>
  <c r="B15" i="58"/>
  <c r="B15" i="54"/>
  <c r="B15" i="55"/>
  <c r="B15" i="10"/>
  <c r="B15" i="7"/>
  <c r="B9" i="44"/>
  <c r="B9" i="61"/>
  <c r="B9" i="59"/>
  <c r="B9" i="60"/>
  <c r="B9" i="62"/>
  <c r="B9" i="51"/>
  <c r="B9" i="13"/>
  <c r="B9" i="47"/>
  <c r="B9" i="46"/>
  <c r="B9" i="8"/>
  <c r="B9" i="37"/>
  <c r="B9" i="19"/>
  <c r="B9" i="26"/>
  <c r="B9" i="57"/>
  <c r="B9" i="12"/>
  <c r="B9" i="56"/>
  <c r="B9" i="11"/>
  <c r="B9" i="50"/>
  <c r="B9" i="41"/>
  <c r="B9" i="38"/>
  <c r="B9" i="2"/>
  <c r="B9" i="9"/>
  <c r="B9" i="5"/>
  <c r="B9" i="58"/>
  <c r="B9" i="54"/>
  <c r="B9" i="55"/>
  <c r="B9" i="10"/>
  <c r="B9" i="7"/>
  <c r="B51" i="55"/>
  <c r="B50" i="55"/>
  <c r="B49" i="55"/>
  <c r="B48" i="55"/>
  <c r="B47" i="55"/>
  <c r="B45" i="55"/>
  <c r="B44" i="55"/>
  <c r="B43" i="55"/>
  <c r="B42" i="55"/>
  <c r="B41" i="55"/>
  <c r="B39" i="55"/>
  <c r="B38" i="55"/>
  <c r="B37" i="55"/>
  <c r="B3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B25" i="55"/>
  <c r="B24" i="55"/>
  <c r="B20" i="55"/>
  <c r="B19" i="55"/>
  <c r="B18" i="55"/>
  <c r="B17" i="55"/>
  <c r="B16" i="55"/>
  <c r="B13" i="55"/>
  <c r="B12" i="55"/>
  <c r="B11" i="55"/>
  <c r="B10" i="55"/>
  <c r="B8" i="55"/>
  <c r="AC26" i="55"/>
  <c r="B19" i="60"/>
  <c r="B18" i="60"/>
  <c r="B17" i="60"/>
  <c r="B16" i="60"/>
  <c r="B13" i="60"/>
  <c r="B12" i="60"/>
  <c r="B11" i="60"/>
  <c r="B10" i="60"/>
  <c r="B8" i="60"/>
  <c r="B47" i="44"/>
  <c r="AB25" i="44"/>
  <c r="AD25" i="44" s="1"/>
  <c r="AB24" i="44"/>
  <c r="AD24" i="44" s="1"/>
  <c r="AB21" i="44"/>
  <c r="AD21" i="44" s="1"/>
  <c r="AB20" i="44"/>
  <c r="AD20" i="44" s="1"/>
  <c r="AB19" i="44"/>
  <c r="AD19" i="44" s="1"/>
  <c r="AB18" i="44"/>
  <c r="AD18" i="44" s="1"/>
  <c r="AB17" i="44"/>
  <c r="AD17" i="44" s="1"/>
  <c r="AB16" i="44"/>
  <c r="AD16" i="44" s="1"/>
  <c r="AB14" i="44"/>
  <c r="AD14" i="44" s="1"/>
  <c r="AB13" i="44"/>
  <c r="AD13" i="44" s="1"/>
  <c r="AB12" i="44"/>
  <c r="AD12" i="44" s="1"/>
  <c r="AB11" i="44"/>
  <c r="AD11" i="44" s="1"/>
  <c r="AB10" i="44"/>
  <c r="AD10" i="44" s="1"/>
  <c r="AB8" i="44"/>
  <c r="AD8" i="44" s="1"/>
  <c r="N28" i="1"/>
  <c r="M28" i="1"/>
  <c r="L28" i="1"/>
  <c r="K28" i="1"/>
  <c r="J28" i="1"/>
  <c r="I28" i="1"/>
  <c r="H14" i="42"/>
  <c r="F14" i="42"/>
  <c r="B14" i="51"/>
  <c r="B14" i="37"/>
  <c r="B14" i="7"/>
  <c r="H28" i="1"/>
  <c r="G28" i="1"/>
  <c r="F28" i="1"/>
  <c r="E28" i="1"/>
  <c r="D28" i="1"/>
  <c r="C28" i="1"/>
  <c r="C28" i="42"/>
  <c r="AC52" i="55"/>
  <c r="AB26" i="55"/>
  <c r="AB38" i="55"/>
  <c r="AB37" i="55"/>
  <c r="AD37" i="55" s="1"/>
  <c r="AD53" i="55"/>
  <c r="AD51" i="55"/>
  <c r="AD50" i="55"/>
  <c r="AD49" i="55"/>
  <c r="AD48" i="55"/>
  <c r="AD47" i="55"/>
  <c r="AD46" i="55"/>
  <c r="AD45" i="55"/>
  <c r="AD44" i="55"/>
  <c r="AD43" i="55"/>
  <c r="AD42" i="55"/>
  <c r="AD41" i="55"/>
  <c r="AD40" i="55"/>
  <c r="AB39" i="55"/>
  <c r="AD51" i="13"/>
  <c r="AD50" i="13"/>
  <c r="AD49" i="13"/>
  <c r="AD48" i="13"/>
  <c r="AD47" i="13"/>
  <c r="AD46" i="13"/>
  <c r="AD45" i="13"/>
  <c r="AD44" i="13"/>
  <c r="AD43" i="13"/>
  <c r="AD42" i="13"/>
  <c r="AD41" i="13"/>
  <c r="AD40" i="13"/>
  <c r="AD39" i="13"/>
  <c r="AD37" i="13"/>
  <c r="AC25" i="56"/>
  <c r="AB10" i="56"/>
  <c r="AD10" i="56" s="1"/>
  <c r="AB11" i="56"/>
  <c r="AB12" i="56"/>
  <c r="AD12" i="56" s="1"/>
  <c r="AD13" i="56"/>
  <c r="AB16" i="56"/>
  <c r="AD16" i="56" s="1"/>
  <c r="AD17" i="56"/>
  <c r="AB18" i="56"/>
  <c r="AD18" i="56" s="1"/>
  <c r="AB19" i="56"/>
  <c r="AD19" i="56" s="1"/>
  <c r="AB20" i="56"/>
  <c r="AD20" i="56" s="1"/>
  <c r="AB21" i="56"/>
  <c r="AD21" i="56" s="1"/>
  <c r="AA35" i="1"/>
  <c r="AB35" i="1"/>
  <c r="B51" i="2"/>
  <c r="B50" i="2"/>
  <c r="B49" i="2"/>
  <c r="B48" i="2"/>
  <c r="B47" i="2"/>
  <c r="B45" i="2"/>
  <c r="B44" i="2"/>
  <c r="B43" i="2"/>
  <c r="B42" i="2"/>
  <c r="B41" i="2"/>
  <c r="B39" i="2"/>
  <c r="B38" i="2"/>
  <c r="B37" i="2"/>
  <c r="B36" i="2"/>
  <c r="Z26" i="2"/>
  <c r="Y26" i="2"/>
  <c r="X26" i="2"/>
  <c r="W26" i="2"/>
  <c r="V26" i="2"/>
  <c r="U26" i="2"/>
  <c r="T26" i="2"/>
  <c r="S26" i="2"/>
  <c r="R26" i="2"/>
  <c r="Q26" i="2"/>
  <c r="P26" i="2"/>
  <c r="O26" i="2"/>
  <c r="AD25" i="2"/>
  <c r="B25" i="2"/>
  <c r="AD24" i="2"/>
  <c r="B24" i="2"/>
  <c r="AD21" i="2"/>
  <c r="AD20" i="2"/>
  <c r="B20" i="2"/>
  <c r="AD19" i="2"/>
  <c r="B19" i="2"/>
  <c r="AD18" i="2"/>
  <c r="B18" i="2"/>
  <c r="AD17" i="2"/>
  <c r="B17" i="2"/>
  <c r="AD16" i="2"/>
  <c r="B16" i="2"/>
  <c r="AD14" i="2"/>
  <c r="AD13" i="2"/>
  <c r="B13" i="2"/>
  <c r="AD12" i="2"/>
  <c r="B12" i="2"/>
  <c r="AD11" i="2"/>
  <c r="B11" i="2"/>
  <c r="AD10" i="2"/>
  <c r="B10" i="2"/>
  <c r="AD8" i="2"/>
  <c r="B8" i="2"/>
  <c r="AC2" i="2"/>
  <c r="AA18" i="57"/>
  <c r="AA16" i="57"/>
  <c r="AA12" i="57"/>
  <c r="AA11" i="57"/>
  <c r="AA11" i="10"/>
  <c r="AC3" i="1"/>
  <c r="G5" i="42" s="1"/>
  <c r="AD25" i="59"/>
  <c r="AD24" i="59"/>
  <c r="AD21" i="59"/>
  <c r="AD20" i="59"/>
  <c r="AD19" i="59"/>
  <c r="AD18" i="59"/>
  <c r="AD17" i="59"/>
  <c r="AD16" i="59"/>
  <c r="AD14" i="59"/>
  <c r="AD13" i="59"/>
  <c r="AD12" i="59"/>
  <c r="AD11" i="59"/>
  <c r="AD10" i="59"/>
  <c r="AD25" i="51"/>
  <c r="AD24" i="51"/>
  <c r="AD21" i="51"/>
  <c r="AD20" i="51"/>
  <c r="AD19" i="51"/>
  <c r="AD18" i="51"/>
  <c r="AD17" i="51"/>
  <c r="AD16" i="51"/>
  <c r="AD25" i="47"/>
  <c r="AD24" i="47"/>
  <c r="AD21" i="47"/>
  <c r="AD20" i="47"/>
  <c r="AD19" i="47"/>
  <c r="AD18" i="47"/>
  <c r="AD17" i="47"/>
  <c r="AD16" i="47"/>
  <c r="AD14" i="47"/>
  <c r="AD13" i="47"/>
  <c r="AD12" i="47"/>
  <c r="AD11" i="47"/>
  <c r="AD10" i="47"/>
  <c r="AD25" i="13"/>
  <c r="AD24" i="13"/>
  <c r="AD21" i="13"/>
  <c r="AD20" i="13"/>
  <c r="AD19" i="13"/>
  <c r="AD18" i="13"/>
  <c r="AD17" i="13"/>
  <c r="AD16" i="13"/>
  <c r="AD14" i="13"/>
  <c r="AD13" i="13"/>
  <c r="AD12" i="13"/>
  <c r="AD11" i="13"/>
  <c r="AD10" i="13"/>
  <c r="AD25" i="9"/>
  <c r="AD24" i="9"/>
  <c r="AD21" i="9"/>
  <c r="AD20" i="9"/>
  <c r="AD19" i="9"/>
  <c r="AD18" i="9"/>
  <c r="AD17" i="9"/>
  <c r="AD16" i="9"/>
  <c r="AD14" i="9"/>
  <c r="AD13" i="9"/>
  <c r="AD12" i="9"/>
  <c r="AD11" i="9"/>
  <c r="AD10" i="9"/>
  <c r="AD25" i="5"/>
  <c r="AD24" i="5"/>
  <c r="AD21" i="5"/>
  <c r="AD20" i="5"/>
  <c r="AD19" i="5"/>
  <c r="AD18" i="5"/>
  <c r="AD17" i="5"/>
  <c r="AD16" i="5"/>
  <c r="AD14" i="5"/>
  <c r="AD13" i="5"/>
  <c r="AD12" i="5"/>
  <c r="AD11" i="5"/>
  <c r="AD10" i="5"/>
  <c r="AD25" i="46"/>
  <c r="AD24" i="46"/>
  <c r="AD21" i="46"/>
  <c r="AD20" i="46"/>
  <c r="AD19" i="46"/>
  <c r="AD18" i="46"/>
  <c r="AD17" i="46"/>
  <c r="AD16" i="46"/>
  <c r="AD14" i="46"/>
  <c r="AD13" i="46"/>
  <c r="AD12" i="46"/>
  <c r="AD11" i="46"/>
  <c r="AD10" i="46"/>
  <c r="AD25" i="50"/>
  <c r="AD24" i="50"/>
  <c r="AD21" i="50"/>
  <c r="AD20" i="50"/>
  <c r="AD19" i="50"/>
  <c r="AD18" i="50"/>
  <c r="AD17" i="50"/>
  <c r="AD16" i="50"/>
  <c r="AD14" i="50"/>
  <c r="AD13" i="50"/>
  <c r="AD12" i="50"/>
  <c r="AD11" i="50"/>
  <c r="AD10" i="50"/>
  <c r="AD25" i="41"/>
  <c r="AD24" i="41"/>
  <c r="AD21" i="41"/>
  <c r="AD20" i="41"/>
  <c r="AD19" i="41"/>
  <c r="AD18" i="41"/>
  <c r="AD17" i="41"/>
  <c r="AD16" i="41"/>
  <c r="AD14" i="41"/>
  <c r="AD13" i="41"/>
  <c r="AD12" i="41"/>
  <c r="AD11" i="41"/>
  <c r="AD10" i="41"/>
  <c r="AD25" i="37"/>
  <c r="AD24" i="37"/>
  <c r="AD21" i="37"/>
  <c r="AD20" i="37"/>
  <c r="AD19" i="37"/>
  <c r="AD18" i="37"/>
  <c r="AD17" i="37"/>
  <c r="AD16" i="37"/>
  <c r="AD13" i="37"/>
  <c r="AD12" i="37"/>
  <c r="AD11" i="37"/>
  <c r="AD10" i="37"/>
  <c r="AD25" i="19"/>
  <c r="AD24" i="19"/>
  <c r="AD21" i="19"/>
  <c r="AD20" i="19"/>
  <c r="AD19" i="19"/>
  <c r="AD18" i="19"/>
  <c r="AD17" i="19"/>
  <c r="AD16" i="19"/>
  <c r="AD14" i="19"/>
  <c r="AD13" i="19"/>
  <c r="AD12" i="19"/>
  <c r="AD11" i="19"/>
  <c r="AD10" i="19"/>
  <c r="AD24" i="55"/>
  <c r="AD21" i="55"/>
  <c r="AD20" i="55"/>
  <c r="AD19" i="55"/>
  <c r="AD18" i="55"/>
  <c r="AD17" i="55"/>
  <c r="AD16" i="55"/>
  <c r="AD13" i="55"/>
  <c r="AD12" i="55"/>
  <c r="AD11" i="55"/>
  <c r="AD10" i="55"/>
  <c r="AD25" i="11"/>
  <c r="AD24" i="11"/>
  <c r="AD21" i="11"/>
  <c r="AD20" i="11"/>
  <c r="AD19" i="11"/>
  <c r="AD18" i="11"/>
  <c r="AD17" i="11"/>
  <c r="AD16" i="11"/>
  <c r="AD14" i="11"/>
  <c r="AD13" i="11"/>
  <c r="AD12" i="11"/>
  <c r="AD11" i="11"/>
  <c r="AD10" i="11"/>
  <c r="AD25" i="12"/>
  <c r="AD24" i="12"/>
  <c r="AD21" i="12"/>
  <c r="AD20" i="12"/>
  <c r="AD19" i="12"/>
  <c r="AD18" i="12"/>
  <c r="AD17" i="12"/>
  <c r="AD16" i="12"/>
  <c r="AD14" i="12"/>
  <c r="AD13" i="12"/>
  <c r="AD12" i="12"/>
  <c r="AD11" i="12"/>
  <c r="AD10" i="12"/>
  <c r="AD25" i="10"/>
  <c r="AD24" i="10"/>
  <c r="AD21" i="10"/>
  <c r="AD20" i="10"/>
  <c r="AD19" i="10"/>
  <c r="AD18" i="10"/>
  <c r="AD17" i="10"/>
  <c r="AD16" i="10"/>
  <c r="AD14" i="10"/>
  <c r="AD13" i="10"/>
  <c r="AD12" i="10"/>
  <c r="AD11" i="10"/>
  <c r="AD10" i="10"/>
  <c r="AD24" i="56"/>
  <c r="AD25" i="57"/>
  <c r="AD24" i="57"/>
  <c r="AD21" i="57"/>
  <c r="AD20" i="57"/>
  <c r="AD19" i="57"/>
  <c r="AD18" i="57"/>
  <c r="AD17" i="57"/>
  <c r="AD16" i="57"/>
  <c r="AD14" i="57"/>
  <c r="AD13" i="57"/>
  <c r="AD12" i="57"/>
  <c r="AD11" i="57"/>
  <c r="AD10" i="57"/>
  <c r="AD25" i="58"/>
  <c r="AD24" i="58"/>
  <c r="AD21" i="58"/>
  <c r="AD20" i="58"/>
  <c r="AD19" i="58"/>
  <c r="AD18" i="58"/>
  <c r="AD17" i="58"/>
  <c r="AD16" i="58"/>
  <c r="AD14" i="58"/>
  <c r="AD13" i="58"/>
  <c r="AD12" i="58"/>
  <c r="AD11" i="58"/>
  <c r="AD10" i="58"/>
  <c r="AD25" i="61"/>
  <c r="AD24" i="61"/>
  <c r="AD21" i="61"/>
  <c r="AD20" i="61"/>
  <c r="AD19" i="61"/>
  <c r="AD18" i="61"/>
  <c r="AD17" i="61"/>
  <c r="AD16" i="61"/>
  <c r="AD14" i="61"/>
  <c r="AD13" i="61"/>
  <c r="AD12" i="61"/>
  <c r="AD11" i="61"/>
  <c r="AD10" i="61"/>
  <c r="AD25" i="62"/>
  <c r="AD24" i="62"/>
  <c r="AD21" i="62"/>
  <c r="AD20" i="62"/>
  <c r="AD19" i="62"/>
  <c r="AD18" i="62"/>
  <c r="AD17" i="62"/>
  <c r="AD16" i="62"/>
  <c r="AD14" i="62"/>
  <c r="AD13" i="62"/>
  <c r="AD12" i="62"/>
  <c r="AD11" i="62"/>
  <c r="AD10" i="62"/>
  <c r="AD25" i="8"/>
  <c r="AD24" i="8"/>
  <c r="AD21" i="8"/>
  <c r="AD20" i="8"/>
  <c r="AD19" i="8"/>
  <c r="AD18" i="8"/>
  <c r="AD17" i="8"/>
  <c r="AD16" i="8"/>
  <c r="AD14" i="8"/>
  <c r="AD13" i="8"/>
  <c r="AD12" i="8"/>
  <c r="AD11" i="8"/>
  <c r="AD10" i="8"/>
  <c r="AD25" i="54"/>
  <c r="AD24" i="54"/>
  <c r="AD21" i="54"/>
  <c r="AD20" i="54"/>
  <c r="AD19" i="54"/>
  <c r="AD18" i="54"/>
  <c r="AD17" i="54"/>
  <c r="AD16" i="54"/>
  <c r="AD14" i="54"/>
  <c r="AD13" i="54"/>
  <c r="AD12" i="54"/>
  <c r="AD11" i="54"/>
  <c r="AD10" i="54"/>
  <c r="AD25" i="38"/>
  <c r="AD24" i="38"/>
  <c r="AD21" i="38"/>
  <c r="AD20" i="38"/>
  <c r="AD19" i="38"/>
  <c r="AD18" i="38"/>
  <c r="AD17" i="38"/>
  <c r="AD16" i="38"/>
  <c r="AD14" i="38"/>
  <c r="AD13" i="38"/>
  <c r="AD12" i="38"/>
  <c r="AD11" i="38"/>
  <c r="AD10" i="38"/>
  <c r="AD25" i="60"/>
  <c r="AD24" i="60"/>
  <c r="AD19" i="60"/>
  <c r="AD18" i="60"/>
  <c r="AD17" i="60"/>
  <c r="AD16" i="60"/>
  <c r="AD14" i="60"/>
  <c r="AD13" i="60"/>
  <c r="AD12" i="60"/>
  <c r="AD11" i="60"/>
  <c r="AD10" i="60"/>
  <c r="AD8" i="59"/>
  <c r="AD8" i="51"/>
  <c r="AD8" i="47"/>
  <c r="AD8" i="13"/>
  <c r="AD8" i="9"/>
  <c r="AD8" i="5"/>
  <c r="AD8" i="46"/>
  <c r="AD8" i="50"/>
  <c r="AD8" i="41"/>
  <c r="AD8" i="37"/>
  <c r="AD8" i="19"/>
  <c r="AD7" i="55"/>
  <c r="AD8" i="11"/>
  <c r="AD8" i="12"/>
  <c r="AD8" i="10"/>
  <c r="AD7" i="56"/>
  <c r="AD8" i="57"/>
  <c r="AD8" i="58"/>
  <c r="AD8" i="61"/>
  <c r="AD8" i="62"/>
  <c r="AD8" i="8"/>
  <c r="AD8" i="54"/>
  <c r="AD8" i="38"/>
  <c r="AD8" i="60"/>
  <c r="Z26" i="9"/>
  <c r="Y26" i="9"/>
  <c r="X26" i="9"/>
  <c r="W26" i="9"/>
  <c r="V26" i="9"/>
  <c r="U26" i="9"/>
  <c r="T26" i="9"/>
  <c r="S26" i="9"/>
  <c r="R26" i="9"/>
  <c r="Q26" i="9"/>
  <c r="P26" i="9"/>
  <c r="O26" i="9"/>
  <c r="H21" i="42"/>
  <c r="H20" i="42"/>
  <c r="H19" i="42"/>
  <c r="H18" i="42"/>
  <c r="H17" i="42"/>
  <c r="H16" i="42"/>
  <c r="H13" i="42"/>
  <c r="H12" i="42"/>
  <c r="H10" i="42"/>
  <c r="F21" i="42"/>
  <c r="F20" i="42"/>
  <c r="F19" i="42"/>
  <c r="F18" i="42"/>
  <c r="F17" i="42"/>
  <c r="F16" i="42"/>
  <c r="F13" i="42"/>
  <c r="F12" i="42"/>
  <c r="F11" i="42"/>
  <c r="F10" i="42"/>
  <c r="AC2" i="7"/>
  <c r="AC2" i="59"/>
  <c r="AC2" i="51"/>
  <c r="AC2" i="47"/>
  <c r="AC2" i="13"/>
  <c r="AC2" i="9"/>
  <c r="AC2" i="5"/>
  <c r="AC2" i="46"/>
  <c r="AC2" i="50"/>
  <c r="AC2" i="41"/>
  <c r="AC2" i="37"/>
  <c r="AC2" i="19"/>
  <c r="AC2" i="26"/>
  <c r="AC2" i="55"/>
  <c r="AC2" i="11"/>
  <c r="AC2" i="12"/>
  <c r="AC2" i="10"/>
  <c r="AC2" i="56"/>
  <c r="AC2" i="57"/>
  <c r="AC2" i="58"/>
  <c r="AC2" i="61"/>
  <c r="AC2" i="62"/>
  <c r="AC2" i="8"/>
  <c r="AC2" i="44"/>
  <c r="AC2" i="54"/>
  <c r="AC2" i="38"/>
  <c r="B51" i="62"/>
  <c r="B50" i="62"/>
  <c r="B49" i="62"/>
  <c r="B48" i="62"/>
  <c r="B47" i="62"/>
  <c r="B45" i="62"/>
  <c r="B44" i="62"/>
  <c r="B43" i="62"/>
  <c r="B42" i="62"/>
  <c r="B41" i="62"/>
  <c r="B39" i="62"/>
  <c r="B38" i="62"/>
  <c r="B37" i="62"/>
  <c r="B36" i="62"/>
  <c r="Z26" i="62"/>
  <c r="Y26" i="62"/>
  <c r="X26" i="62"/>
  <c r="W26" i="62"/>
  <c r="V26" i="62"/>
  <c r="U26" i="62"/>
  <c r="T26" i="62"/>
  <c r="S26" i="62"/>
  <c r="R26" i="62"/>
  <c r="Q26" i="62"/>
  <c r="P26" i="62"/>
  <c r="O26" i="62"/>
  <c r="B25" i="62"/>
  <c r="B24" i="62"/>
  <c r="B20" i="62"/>
  <c r="B19" i="62"/>
  <c r="B18" i="62"/>
  <c r="B17" i="62"/>
  <c r="B16" i="62"/>
  <c r="B13" i="62"/>
  <c r="B12" i="62"/>
  <c r="B11" i="62"/>
  <c r="B10" i="62"/>
  <c r="B8" i="62"/>
  <c r="B51" i="61"/>
  <c r="B50" i="61"/>
  <c r="B49" i="61"/>
  <c r="B48" i="61"/>
  <c r="B47" i="61"/>
  <c r="B45" i="61"/>
  <c r="B44" i="61"/>
  <c r="B43" i="61"/>
  <c r="B42" i="61"/>
  <c r="B41" i="61"/>
  <c r="B39" i="61"/>
  <c r="B38" i="61"/>
  <c r="B37" i="61"/>
  <c r="B36" i="61"/>
  <c r="Z26" i="61"/>
  <c r="Y26" i="61"/>
  <c r="X26" i="61"/>
  <c r="W26" i="61"/>
  <c r="V26" i="61"/>
  <c r="U26" i="61"/>
  <c r="T26" i="61"/>
  <c r="S26" i="61"/>
  <c r="R26" i="61"/>
  <c r="Q26" i="61"/>
  <c r="P26" i="61"/>
  <c r="O26" i="61"/>
  <c r="B25" i="61"/>
  <c r="B24" i="61"/>
  <c r="B20" i="61"/>
  <c r="B19" i="61"/>
  <c r="B18" i="61"/>
  <c r="B17" i="61"/>
  <c r="B16" i="61"/>
  <c r="B13" i="61"/>
  <c r="B12" i="61"/>
  <c r="B11" i="61"/>
  <c r="B10" i="61"/>
  <c r="B8" i="61"/>
  <c r="A18" i="56"/>
  <c r="A19" i="56"/>
  <c r="S26" i="56"/>
  <c r="T26" i="56"/>
  <c r="R26" i="56"/>
  <c r="Q26" i="56"/>
  <c r="A12" i="56"/>
  <c r="H8" i="42"/>
  <c r="AA10" i="41"/>
  <c r="AA8" i="41"/>
  <c r="B51" i="51"/>
  <c r="B50" i="51"/>
  <c r="B49" i="51"/>
  <c r="B48" i="51"/>
  <c r="B47" i="51"/>
  <c r="B46" i="51"/>
  <c r="B44" i="51"/>
  <c r="B43" i="51"/>
  <c r="B42" i="51"/>
  <c r="B41" i="51"/>
  <c r="B51" i="13"/>
  <c r="B50" i="13"/>
  <c r="B49" i="13"/>
  <c r="B48" i="13"/>
  <c r="B47" i="13"/>
  <c r="B45" i="13"/>
  <c r="B44" i="13"/>
  <c r="B43" i="13"/>
  <c r="B42" i="13"/>
  <c r="B41" i="13"/>
  <c r="B51" i="47"/>
  <c r="B50" i="47"/>
  <c r="B49" i="47"/>
  <c r="B48" i="47"/>
  <c r="B47" i="47"/>
  <c r="B45" i="47"/>
  <c r="B44" i="47"/>
  <c r="B43" i="47"/>
  <c r="B42" i="47"/>
  <c r="B41" i="47"/>
  <c r="B51" i="54"/>
  <c r="B50" i="54"/>
  <c r="B48" i="54"/>
  <c r="B47" i="54"/>
  <c r="B45" i="54"/>
  <c r="B44" i="54"/>
  <c r="B43" i="54"/>
  <c r="B42" i="54"/>
  <c r="B41" i="54"/>
  <c r="B51" i="37"/>
  <c r="B50" i="37"/>
  <c r="B49" i="37"/>
  <c r="B48" i="37"/>
  <c r="B47" i="37"/>
  <c r="B46" i="37"/>
  <c r="B44" i="37"/>
  <c r="B43" i="37"/>
  <c r="B42" i="37"/>
  <c r="B41" i="37"/>
  <c r="B51" i="9"/>
  <c r="B50" i="9"/>
  <c r="B49" i="9"/>
  <c r="B48" i="9"/>
  <c r="B47" i="9"/>
  <c r="B45" i="9"/>
  <c r="B44" i="9"/>
  <c r="B43" i="9"/>
  <c r="B42" i="9"/>
  <c r="B41" i="9"/>
  <c r="B51" i="26"/>
  <c r="B50" i="26"/>
  <c r="B49" i="26"/>
  <c r="B48" i="26"/>
  <c r="B47" i="26"/>
  <c r="B45" i="26"/>
  <c r="B44" i="26"/>
  <c r="B43" i="26"/>
  <c r="B42" i="26"/>
  <c r="B41" i="26"/>
  <c r="B51" i="12"/>
  <c r="B50" i="12"/>
  <c r="B49" i="12"/>
  <c r="B48" i="12"/>
  <c r="B47" i="12"/>
  <c r="B45" i="12"/>
  <c r="B44" i="12"/>
  <c r="B43" i="12"/>
  <c r="B42" i="12"/>
  <c r="B41" i="12"/>
  <c r="B51" i="41"/>
  <c r="B50" i="41"/>
  <c r="B49" i="41"/>
  <c r="B48" i="41"/>
  <c r="B47" i="41"/>
  <c r="B45" i="41"/>
  <c r="B44" i="41"/>
  <c r="B43" i="41"/>
  <c r="B42" i="41"/>
  <c r="B41" i="41"/>
  <c r="B51" i="19"/>
  <c r="B50" i="19"/>
  <c r="B49" i="19"/>
  <c r="B48" i="19"/>
  <c r="B47" i="19"/>
  <c r="B45" i="19"/>
  <c r="B44" i="19"/>
  <c r="B43" i="19"/>
  <c r="B42" i="19"/>
  <c r="B41" i="19"/>
  <c r="B51" i="5"/>
  <c r="B50" i="5"/>
  <c r="B49" i="5"/>
  <c r="B48" i="5"/>
  <c r="B47" i="5"/>
  <c r="B45" i="5"/>
  <c r="B44" i="5"/>
  <c r="B43" i="5"/>
  <c r="B42" i="5"/>
  <c r="B41" i="5"/>
  <c r="B51" i="44"/>
  <c r="B50" i="44"/>
  <c r="B48" i="44"/>
  <c r="B45" i="44"/>
  <c r="B44" i="44"/>
  <c r="B43" i="44"/>
  <c r="B41" i="44"/>
  <c r="B51" i="11"/>
  <c r="B50" i="11"/>
  <c r="B49" i="11"/>
  <c r="B48" i="11"/>
  <c r="B47" i="11"/>
  <c r="B45" i="11"/>
  <c r="B44" i="11"/>
  <c r="B43" i="11"/>
  <c r="B42" i="11"/>
  <c r="B41" i="11"/>
  <c r="B51" i="7"/>
  <c r="B50" i="7"/>
  <c r="B49" i="7"/>
  <c r="B48" i="7"/>
  <c r="B47" i="7"/>
  <c r="B46" i="7"/>
  <c r="B45" i="7"/>
  <c r="B44" i="7"/>
  <c r="B43" i="7"/>
  <c r="B42" i="7"/>
  <c r="B41" i="7"/>
  <c r="B51" i="10"/>
  <c r="B50" i="10"/>
  <c r="B49" i="10"/>
  <c r="B48" i="10"/>
  <c r="B47" i="10"/>
  <c r="B45" i="10"/>
  <c r="B44" i="10"/>
  <c r="B43" i="10"/>
  <c r="B42" i="10"/>
  <c r="B41" i="10"/>
  <c r="B51" i="46"/>
  <c r="B50" i="46"/>
  <c r="B49" i="46"/>
  <c r="B48" i="46"/>
  <c r="B47" i="46"/>
  <c r="B45" i="46"/>
  <c r="B44" i="46"/>
  <c r="B43" i="46"/>
  <c r="B42" i="46"/>
  <c r="B41" i="46"/>
  <c r="B51" i="50"/>
  <c r="B50" i="50"/>
  <c r="B49" i="50"/>
  <c r="B48" i="50"/>
  <c r="B47" i="50"/>
  <c r="B45" i="50"/>
  <c r="B44" i="50"/>
  <c r="B43" i="50"/>
  <c r="B41" i="50"/>
  <c r="B51" i="56"/>
  <c r="B50" i="56"/>
  <c r="B49" i="56"/>
  <c r="B48" i="56"/>
  <c r="B47" i="56"/>
  <c r="B45" i="56"/>
  <c r="B44" i="56"/>
  <c r="B43" i="56"/>
  <c r="B42" i="56"/>
  <c r="B41" i="56"/>
  <c r="B51" i="57"/>
  <c r="B50" i="57"/>
  <c r="B49" i="57"/>
  <c r="B48" i="57"/>
  <c r="B47" i="57"/>
  <c r="B45" i="57"/>
  <c r="B44" i="57"/>
  <c r="B43" i="57"/>
  <c r="B42" i="57"/>
  <c r="B41" i="57"/>
  <c r="B51" i="58"/>
  <c r="B50" i="58"/>
  <c r="B49" i="58"/>
  <c r="B48" i="58"/>
  <c r="B47" i="58"/>
  <c r="B45" i="58"/>
  <c r="B44" i="58"/>
  <c r="B43" i="58"/>
  <c r="B42" i="58"/>
  <c r="B41" i="58"/>
  <c r="B51" i="59"/>
  <c r="B50" i="59"/>
  <c r="B49" i="59"/>
  <c r="B48" i="59"/>
  <c r="B47" i="59"/>
  <c r="B45" i="59"/>
  <c r="B44" i="59"/>
  <c r="B43" i="59"/>
  <c r="B42" i="59"/>
  <c r="B41" i="59"/>
  <c r="B51" i="38"/>
  <c r="B50" i="38"/>
  <c r="B49" i="38"/>
  <c r="B48" i="38"/>
  <c r="B47" i="38"/>
  <c r="B45" i="38"/>
  <c r="B44" i="38"/>
  <c r="B43" i="38"/>
  <c r="B42" i="38"/>
  <c r="B41" i="38"/>
  <c r="B51" i="8"/>
  <c r="B50" i="8"/>
  <c r="B49" i="8"/>
  <c r="B48" i="8"/>
  <c r="B47" i="8"/>
  <c r="B45" i="8"/>
  <c r="B44" i="8"/>
  <c r="B43" i="8"/>
  <c r="B42" i="8"/>
  <c r="B41" i="8"/>
  <c r="B36" i="38"/>
  <c r="B36" i="51"/>
  <c r="B36" i="47"/>
  <c r="B36" i="54"/>
  <c r="B36" i="37"/>
  <c r="B36" i="9"/>
  <c r="B36" i="26"/>
  <c r="B36" i="12"/>
  <c r="B36" i="41"/>
  <c r="B36" i="19"/>
  <c r="B36" i="5"/>
  <c r="B36" i="44"/>
  <c r="B36" i="11"/>
  <c r="B36" i="7"/>
  <c r="B36" i="10"/>
  <c r="B36" i="46"/>
  <c r="B36" i="50"/>
  <c r="B36" i="56"/>
  <c r="B36" i="57"/>
  <c r="B36" i="58"/>
  <c r="B36" i="59"/>
  <c r="B36" i="8"/>
  <c r="Z53" i="60"/>
  <c r="Y53" i="60"/>
  <c r="X53" i="60"/>
  <c r="W53" i="60"/>
  <c r="V53" i="60"/>
  <c r="U53" i="60"/>
  <c r="T53" i="60"/>
  <c r="S53" i="60"/>
  <c r="R53" i="60"/>
  <c r="Q53" i="60"/>
  <c r="P53" i="60"/>
  <c r="O53" i="60"/>
  <c r="N53" i="60"/>
  <c r="M53" i="60"/>
  <c r="L53" i="60"/>
  <c r="K53" i="60"/>
  <c r="J53" i="60"/>
  <c r="I53" i="60"/>
  <c r="H53" i="60"/>
  <c r="G53" i="60"/>
  <c r="F53" i="60"/>
  <c r="E53" i="60"/>
  <c r="D53" i="60"/>
  <c r="C53" i="60"/>
  <c r="B52" i="60"/>
  <c r="B51" i="60"/>
  <c r="B50" i="60"/>
  <c r="B49" i="60"/>
  <c r="B48" i="60"/>
  <c r="B47" i="60"/>
  <c r="B45" i="60"/>
  <c r="B44" i="60"/>
  <c r="B43" i="60"/>
  <c r="B42" i="60"/>
  <c r="B41" i="60"/>
  <c r="B39" i="60"/>
  <c r="B38" i="60"/>
  <c r="B37" i="60"/>
  <c r="Z27" i="60"/>
  <c r="Y27" i="60"/>
  <c r="X27" i="60"/>
  <c r="W27" i="60"/>
  <c r="V27" i="60"/>
  <c r="U27" i="60"/>
  <c r="T27" i="60"/>
  <c r="S27" i="60"/>
  <c r="R27" i="60"/>
  <c r="Q27" i="60"/>
  <c r="P27" i="60"/>
  <c r="O27" i="60"/>
  <c r="N27" i="60"/>
  <c r="M27" i="60"/>
  <c r="L27" i="60"/>
  <c r="K27" i="60"/>
  <c r="J27" i="60"/>
  <c r="I27" i="60"/>
  <c r="H27" i="60"/>
  <c r="G27" i="60"/>
  <c r="F27" i="60"/>
  <c r="E27" i="60"/>
  <c r="D27" i="60"/>
  <c r="C27" i="60"/>
  <c r="AC2" i="60" s="1"/>
  <c r="B26" i="60"/>
  <c r="B25" i="60"/>
  <c r="B24" i="60"/>
  <c r="B39" i="59"/>
  <c r="B38" i="59"/>
  <c r="B37" i="59"/>
  <c r="B25" i="59"/>
  <c r="B24" i="59"/>
  <c r="B20" i="59"/>
  <c r="B17" i="59"/>
  <c r="B16" i="59"/>
  <c r="B13" i="59"/>
  <c r="B19" i="59"/>
  <c r="B18" i="59"/>
  <c r="B12" i="59"/>
  <c r="B11" i="59"/>
  <c r="B10" i="59"/>
  <c r="B8" i="59"/>
  <c r="B39" i="58"/>
  <c r="B38" i="58"/>
  <c r="B37" i="58"/>
  <c r="Z26" i="58"/>
  <c r="Y26" i="58"/>
  <c r="X26" i="58"/>
  <c r="W26" i="58"/>
  <c r="V26" i="58"/>
  <c r="U26" i="58"/>
  <c r="T26" i="58"/>
  <c r="S26" i="58"/>
  <c r="R26" i="58"/>
  <c r="Q26" i="58"/>
  <c r="P26" i="58"/>
  <c r="O26" i="58"/>
  <c r="B25" i="58"/>
  <c r="B24" i="58"/>
  <c r="B20" i="58"/>
  <c r="B17" i="58"/>
  <c r="B16" i="58"/>
  <c r="B13" i="58"/>
  <c r="B19" i="58"/>
  <c r="B18" i="58"/>
  <c r="B12" i="58"/>
  <c r="B11" i="58"/>
  <c r="B10" i="58"/>
  <c r="B8" i="58"/>
  <c r="B39" i="57"/>
  <c r="B38" i="57"/>
  <c r="B37" i="57"/>
  <c r="Z26" i="57"/>
  <c r="Y26" i="57"/>
  <c r="X26" i="57"/>
  <c r="W26" i="57"/>
  <c r="V26" i="57"/>
  <c r="U26" i="57"/>
  <c r="T26" i="57"/>
  <c r="S26" i="57"/>
  <c r="R26" i="57"/>
  <c r="Q26" i="57"/>
  <c r="P26" i="57"/>
  <c r="O26" i="57"/>
  <c r="B25" i="57"/>
  <c r="B24" i="57"/>
  <c r="B21" i="57"/>
  <c r="B20" i="57"/>
  <c r="B17" i="57"/>
  <c r="B16" i="57"/>
  <c r="B13" i="57"/>
  <c r="B19" i="57"/>
  <c r="B18" i="57"/>
  <c r="B12" i="57"/>
  <c r="B11" i="57"/>
  <c r="B10" i="57"/>
  <c r="B8" i="57"/>
  <c r="B39" i="56"/>
  <c r="B38" i="56"/>
  <c r="B37" i="56"/>
  <c r="Z26" i="56"/>
  <c r="Y26" i="56"/>
  <c r="X26" i="56"/>
  <c r="W26" i="56"/>
  <c r="V26" i="56"/>
  <c r="U26" i="56"/>
  <c r="P26" i="56"/>
  <c r="O26" i="56"/>
  <c r="B25" i="56"/>
  <c r="B24" i="56"/>
  <c r="B20" i="56"/>
  <c r="B17" i="56"/>
  <c r="B16" i="56"/>
  <c r="B13" i="56"/>
  <c r="B19" i="56"/>
  <c r="B18" i="56"/>
  <c r="B12" i="56"/>
  <c r="B11" i="56"/>
  <c r="B10" i="56"/>
  <c r="B8" i="56"/>
  <c r="B39" i="54"/>
  <c r="B38" i="54"/>
  <c r="B37" i="54"/>
  <c r="Z26" i="54"/>
  <c r="Y26" i="54"/>
  <c r="X26" i="54"/>
  <c r="W26" i="54"/>
  <c r="V26" i="54"/>
  <c r="U26" i="54"/>
  <c r="T26" i="54"/>
  <c r="S26" i="54"/>
  <c r="R26" i="54"/>
  <c r="Q26" i="54"/>
  <c r="P26" i="54"/>
  <c r="O26" i="54"/>
  <c r="B25" i="54"/>
  <c r="B24" i="54"/>
  <c r="B20" i="54"/>
  <c r="B17" i="54"/>
  <c r="B16" i="54"/>
  <c r="B13" i="54"/>
  <c r="B19" i="54"/>
  <c r="B18" i="54"/>
  <c r="B12" i="54"/>
  <c r="B11" i="54"/>
  <c r="B10" i="54"/>
  <c r="B8" i="54"/>
  <c r="S26" i="11"/>
  <c r="F8" i="42"/>
  <c r="Z26" i="50"/>
  <c r="Y26" i="50"/>
  <c r="X26" i="50"/>
  <c r="W26" i="50"/>
  <c r="V26" i="50"/>
  <c r="U26" i="50"/>
  <c r="Z26" i="44"/>
  <c r="Y26" i="44"/>
  <c r="X26" i="44"/>
  <c r="W26" i="44"/>
  <c r="V26" i="44"/>
  <c r="U26" i="44"/>
  <c r="Z26" i="46"/>
  <c r="Y26" i="46"/>
  <c r="X26" i="46"/>
  <c r="W26" i="46"/>
  <c r="V26" i="46"/>
  <c r="U26" i="46"/>
  <c r="Z26" i="11"/>
  <c r="Y26" i="11"/>
  <c r="X26" i="11"/>
  <c r="W26" i="11"/>
  <c r="V26" i="11"/>
  <c r="U26" i="11"/>
  <c r="Z26" i="10"/>
  <c r="Y26" i="10"/>
  <c r="X26" i="10"/>
  <c r="W26" i="10"/>
  <c r="V26" i="10"/>
  <c r="U26" i="10"/>
  <c r="Z26" i="5"/>
  <c r="Y26" i="5"/>
  <c r="X26" i="5"/>
  <c r="W26" i="5"/>
  <c r="V26" i="5"/>
  <c r="U26" i="5"/>
  <c r="Z26" i="41"/>
  <c r="Y26" i="41"/>
  <c r="X26" i="41"/>
  <c r="W26" i="41"/>
  <c r="V26" i="41"/>
  <c r="U26" i="41"/>
  <c r="Z26" i="26"/>
  <c r="Y26" i="26"/>
  <c r="X26" i="26"/>
  <c r="W26" i="26"/>
  <c r="V26" i="26"/>
  <c r="U26" i="26"/>
  <c r="Z26" i="19"/>
  <c r="Y26" i="19"/>
  <c r="X26" i="19"/>
  <c r="W26" i="19"/>
  <c r="V26" i="19"/>
  <c r="U26" i="19"/>
  <c r="Z52" i="37"/>
  <c r="Y52" i="37"/>
  <c r="X52" i="37"/>
  <c r="W52" i="37"/>
  <c r="V52" i="37"/>
  <c r="U52" i="37"/>
  <c r="Z26" i="37"/>
  <c r="Y26" i="37"/>
  <c r="X26" i="37"/>
  <c r="W26" i="37"/>
  <c r="V26" i="37"/>
  <c r="U26" i="37"/>
  <c r="Z52" i="7"/>
  <c r="Z52" i="1" s="1"/>
  <c r="Y52" i="7"/>
  <c r="X52" i="7"/>
  <c r="W52" i="7"/>
  <c r="V52" i="7"/>
  <c r="U52" i="7"/>
  <c r="Z26" i="7"/>
  <c r="Y26" i="7"/>
  <c r="X26" i="7"/>
  <c r="W26" i="7"/>
  <c r="V26" i="7"/>
  <c r="U26" i="7"/>
  <c r="Z26" i="47"/>
  <c r="Y26" i="47"/>
  <c r="X26" i="47"/>
  <c r="W26" i="47"/>
  <c r="V26" i="47"/>
  <c r="U26" i="47"/>
  <c r="Z26" i="13"/>
  <c r="Y26" i="13"/>
  <c r="X26" i="13"/>
  <c r="W26" i="13"/>
  <c r="V26" i="13"/>
  <c r="U26" i="13"/>
  <c r="Z52" i="51"/>
  <c r="Y52" i="51"/>
  <c r="X52" i="51"/>
  <c r="W52" i="51"/>
  <c r="V52" i="51"/>
  <c r="U52" i="51"/>
  <c r="Z26" i="51"/>
  <c r="Y26" i="51"/>
  <c r="X26" i="51"/>
  <c r="W26" i="51"/>
  <c r="V26" i="51"/>
  <c r="U26" i="51"/>
  <c r="U26" i="38"/>
  <c r="B8" i="38"/>
  <c r="B10" i="38"/>
  <c r="B11" i="38"/>
  <c r="B12" i="38"/>
  <c r="B18" i="38"/>
  <c r="B19" i="38"/>
  <c r="B13" i="38"/>
  <c r="B16" i="38"/>
  <c r="B17" i="38"/>
  <c r="B20" i="38"/>
  <c r="B24" i="38"/>
  <c r="B25" i="38"/>
  <c r="Z26" i="38"/>
  <c r="Y26" i="38"/>
  <c r="X26" i="38"/>
  <c r="W26" i="38"/>
  <c r="V26" i="38"/>
  <c r="B39" i="8"/>
  <c r="B38" i="8"/>
  <c r="B37" i="8"/>
  <c r="U26" i="8"/>
  <c r="V26" i="8"/>
  <c r="W26" i="8"/>
  <c r="X26" i="8"/>
  <c r="Y26" i="8"/>
  <c r="Z26" i="8"/>
  <c r="B25" i="8"/>
  <c r="B24" i="8"/>
  <c r="B20" i="8"/>
  <c r="B17" i="8"/>
  <c r="B16" i="8"/>
  <c r="B37" i="50"/>
  <c r="B38" i="50"/>
  <c r="B39" i="50"/>
  <c r="B37" i="44"/>
  <c r="B38" i="44"/>
  <c r="B39" i="44"/>
  <c r="B37" i="46"/>
  <c r="B38" i="46"/>
  <c r="B39" i="46"/>
  <c r="B37" i="11"/>
  <c r="B38" i="11"/>
  <c r="B39" i="11"/>
  <c r="B37" i="10"/>
  <c r="B38" i="10"/>
  <c r="B39" i="10"/>
  <c r="B37" i="5"/>
  <c r="B38" i="5"/>
  <c r="B39" i="5"/>
  <c r="B37" i="41"/>
  <c r="B38" i="41"/>
  <c r="B39" i="41"/>
  <c r="B37" i="12"/>
  <c r="B38" i="12"/>
  <c r="B39" i="12"/>
  <c r="B37" i="26"/>
  <c r="B38" i="26"/>
  <c r="B39" i="26"/>
  <c r="B37" i="9"/>
  <c r="B38" i="9"/>
  <c r="B39" i="9"/>
  <c r="B37" i="19"/>
  <c r="B38" i="19"/>
  <c r="B39" i="19"/>
  <c r="B37" i="37"/>
  <c r="B38" i="37"/>
  <c r="B40" i="37"/>
  <c r="T52" i="37"/>
  <c r="S52" i="37"/>
  <c r="R52" i="37"/>
  <c r="Q52" i="37"/>
  <c r="P52" i="37"/>
  <c r="O52" i="37"/>
  <c r="N52" i="37"/>
  <c r="M52" i="37"/>
  <c r="L52" i="37"/>
  <c r="K52" i="37"/>
  <c r="J52" i="37"/>
  <c r="I52" i="37"/>
  <c r="H52" i="37"/>
  <c r="G52" i="37"/>
  <c r="F52" i="37"/>
  <c r="E52" i="37"/>
  <c r="D52" i="37"/>
  <c r="C52" i="37"/>
  <c r="B37" i="7"/>
  <c r="B38" i="7"/>
  <c r="B39" i="7"/>
  <c r="B40" i="7"/>
  <c r="T52" i="7"/>
  <c r="S52" i="7"/>
  <c r="R52" i="7"/>
  <c r="R52" i="1" s="1"/>
  <c r="Q52" i="7"/>
  <c r="P52" i="7"/>
  <c r="P52" i="1" s="1"/>
  <c r="O52" i="7"/>
  <c r="N52" i="7"/>
  <c r="M52" i="7"/>
  <c r="L52" i="7"/>
  <c r="K52" i="7"/>
  <c r="J52" i="7"/>
  <c r="J52" i="1" s="1"/>
  <c r="I52" i="7"/>
  <c r="H52" i="7"/>
  <c r="H52" i="1" s="1"/>
  <c r="G52" i="7"/>
  <c r="G52" i="1" s="1"/>
  <c r="F52" i="7"/>
  <c r="F52" i="1" s="1"/>
  <c r="E52" i="7"/>
  <c r="D52" i="7"/>
  <c r="C52" i="7"/>
  <c r="B37" i="47"/>
  <c r="B38" i="47"/>
  <c r="B39" i="47"/>
  <c r="B37" i="13"/>
  <c r="B38" i="13"/>
  <c r="B39" i="13"/>
  <c r="B37" i="51"/>
  <c r="B38" i="51"/>
  <c r="B40" i="51"/>
  <c r="T52" i="51"/>
  <c r="S52" i="51"/>
  <c r="R52" i="51"/>
  <c r="Q52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D52" i="51"/>
  <c r="C52" i="51"/>
  <c r="B37" i="38"/>
  <c r="B38" i="38"/>
  <c r="B39" i="38"/>
  <c r="T26" i="50"/>
  <c r="S26" i="50"/>
  <c r="R26" i="50"/>
  <c r="Q26" i="50"/>
  <c r="P26" i="50"/>
  <c r="O26" i="50"/>
  <c r="B25" i="50"/>
  <c r="B24" i="50"/>
  <c r="B20" i="50"/>
  <c r="B17" i="50"/>
  <c r="B16" i="50"/>
  <c r="T26" i="44"/>
  <c r="S26" i="44"/>
  <c r="R26" i="44"/>
  <c r="Q26" i="44"/>
  <c r="P26" i="44"/>
  <c r="O26" i="44"/>
  <c r="B25" i="44"/>
  <c r="B24" i="44"/>
  <c r="B20" i="44"/>
  <c r="B17" i="44"/>
  <c r="B16" i="44"/>
  <c r="T26" i="46"/>
  <c r="S26" i="46"/>
  <c r="R26" i="46"/>
  <c r="Q26" i="46"/>
  <c r="P26" i="46"/>
  <c r="O26" i="46"/>
  <c r="B25" i="46"/>
  <c r="B24" i="46"/>
  <c r="B20" i="46"/>
  <c r="B17" i="46"/>
  <c r="B16" i="46"/>
  <c r="T26" i="11"/>
  <c r="R26" i="11"/>
  <c r="Q26" i="11"/>
  <c r="P26" i="11"/>
  <c r="O26" i="11"/>
  <c r="B25" i="11"/>
  <c r="B24" i="11"/>
  <c r="B20" i="11"/>
  <c r="B17" i="11"/>
  <c r="B16" i="11"/>
  <c r="T26" i="10"/>
  <c r="S26" i="10"/>
  <c r="R26" i="10"/>
  <c r="Q26" i="10"/>
  <c r="P26" i="10"/>
  <c r="O26" i="10"/>
  <c r="B25" i="10"/>
  <c r="B24" i="10"/>
  <c r="B20" i="10"/>
  <c r="B17" i="10"/>
  <c r="B16" i="10"/>
  <c r="T26" i="5"/>
  <c r="S26" i="5"/>
  <c r="R26" i="5"/>
  <c r="Q26" i="5"/>
  <c r="P26" i="5"/>
  <c r="O26" i="5"/>
  <c r="B25" i="5"/>
  <c r="B24" i="5"/>
  <c r="B20" i="5"/>
  <c r="B17" i="5"/>
  <c r="B16" i="5"/>
  <c r="T26" i="41"/>
  <c r="S26" i="41"/>
  <c r="B25" i="41"/>
  <c r="B24" i="41"/>
  <c r="B20" i="41"/>
  <c r="B17" i="41"/>
  <c r="B16" i="41"/>
  <c r="B25" i="12"/>
  <c r="B24" i="12"/>
  <c r="B20" i="12"/>
  <c r="B17" i="12"/>
  <c r="B16" i="12"/>
  <c r="T26" i="26"/>
  <c r="S26" i="26"/>
  <c r="R26" i="26"/>
  <c r="Q26" i="26"/>
  <c r="P26" i="26"/>
  <c r="O26" i="26"/>
  <c r="B25" i="26"/>
  <c r="B24" i="26"/>
  <c r="B20" i="26"/>
  <c r="B17" i="26"/>
  <c r="B16" i="26"/>
  <c r="B25" i="9"/>
  <c r="B24" i="9"/>
  <c r="B20" i="9"/>
  <c r="B17" i="9"/>
  <c r="B16" i="9"/>
  <c r="T26" i="19"/>
  <c r="S26" i="19"/>
  <c r="R26" i="19"/>
  <c r="Q26" i="19"/>
  <c r="P26" i="19"/>
  <c r="O26" i="19"/>
  <c r="B25" i="19"/>
  <c r="B24" i="19"/>
  <c r="B20" i="19"/>
  <c r="B17" i="19"/>
  <c r="B16" i="19"/>
  <c r="T26" i="37"/>
  <c r="S26" i="37"/>
  <c r="R26" i="37"/>
  <c r="Q26" i="37"/>
  <c r="P26" i="37"/>
  <c r="O26" i="37"/>
  <c r="N26" i="37"/>
  <c r="N28" i="37" s="1"/>
  <c r="M26" i="37"/>
  <c r="M28" i="37" s="1"/>
  <c r="L26" i="37"/>
  <c r="L28" i="37" s="1"/>
  <c r="K26" i="37"/>
  <c r="K28" i="37" s="1"/>
  <c r="J26" i="37"/>
  <c r="I26" i="37"/>
  <c r="H26" i="37"/>
  <c r="G26" i="37"/>
  <c r="F26" i="37"/>
  <c r="E26" i="37"/>
  <c r="D26" i="37"/>
  <c r="C26" i="37"/>
  <c r="B25" i="37"/>
  <c r="B24" i="37"/>
  <c r="B20" i="37"/>
  <c r="B17" i="37"/>
  <c r="B16" i="37"/>
  <c r="T26" i="7"/>
  <c r="S26" i="7"/>
  <c r="R26" i="7"/>
  <c r="Q26" i="7"/>
  <c r="P26" i="7"/>
  <c r="O26" i="7"/>
  <c r="C26" i="7"/>
  <c r="B25" i="7"/>
  <c r="B24" i="7"/>
  <c r="B20" i="7"/>
  <c r="B17" i="7"/>
  <c r="B16" i="7"/>
  <c r="T26" i="47"/>
  <c r="S26" i="47"/>
  <c r="R26" i="47"/>
  <c r="Q26" i="47"/>
  <c r="P26" i="47"/>
  <c r="O26" i="47"/>
  <c r="B25" i="47"/>
  <c r="B24" i="47"/>
  <c r="B20" i="47"/>
  <c r="B17" i="47"/>
  <c r="B16" i="47"/>
  <c r="T26" i="13"/>
  <c r="S26" i="13"/>
  <c r="R26" i="13"/>
  <c r="Q26" i="13"/>
  <c r="P26" i="13"/>
  <c r="O26" i="13"/>
  <c r="B25" i="13"/>
  <c r="B24" i="13"/>
  <c r="B20" i="13"/>
  <c r="B17" i="13"/>
  <c r="B16" i="13"/>
  <c r="T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E26" i="51"/>
  <c r="D26" i="51"/>
  <c r="C26" i="51"/>
  <c r="B25" i="51"/>
  <c r="B24" i="51"/>
  <c r="B20" i="51"/>
  <c r="B17" i="51"/>
  <c r="B16" i="51"/>
  <c r="T26" i="38"/>
  <c r="S26" i="38"/>
  <c r="R26" i="38"/>
  <c r="Q26" i="38"/>
  <c r="P26" i="38"/>
  <c r="O26" i="38"/>
  <c r="O26" i="8"/>
  <c r="P26" i="8"/>
  <c r="Q26" i="8"/>
  <c r="R26" i="8"/>
  <c r="S26" i="8"/>
  <c r="T26" i="8"/>
  <c r="B13" i="51"/>
  <c r="B19" i="51"/>
  <c r="B18" i="51"/>
  <c r="B12" i="51"/>
  <c r="B11" i="51"/>
  <c r="B10" i="51"/>
  <c r="B8" i="51"/>
  <c r="B13" i="50"/>
  <c r="B19" i="50"/>
  <c r="B18" i="50"/>
  <c r="B12" i="50"/>
  <c r="B11" i="50"/>
  <c r="B10" i="50"/>
  <c r="B8" i="50"/>
  <c r="B13" i="47"/>
  <c r="B19" i="47"/>
  <c r="B18" i="47"/>
  <c r="B12" i="47"/>
  <c r="B11" i="47"/>
  <c r="B10" i="47"/>
  <c r="B8" i="47"/>
  <c r="B13" i="46"/>
  <c r="B19" i="46"/>
  <c r="B18" i="46"/>
  <c r="B12" i="46"/>
  <c r="B11" i="46"/>
  <c r="B10" i="46"/>
  <c r="B8" i="46"/>
  <c r="B13" i="12"/>
  <c r="B19" i="12"/>
  <c r="B18" i="12"/>
  <c r="B12" i="12"/>
  <c r="B11" i="12"/>
  <c r="B10" i="12"/>
  <c r="B8" i="12"/>
  <c r="B13" i="19"/>
  <c r="B19" i="19"/>
  <c r="B18" i="19"/>
  <c r="B12" i="19"/>
  <c r="B11" i="19"/>
  <c r="B10" i="19"/>
  <c r="B8" i="19"/>
  <c r="B13" i="26"/>
  <c r="B19" i="26"/>
  <c r="B18" i="26"/>
  <c r="B12" i="26"/>
  <c r="B11" i="26"/>
  <c r="B10" i="26"/>
  <c r="B8" i="26"/>
  <c r="B13" i="9"/>
  <c r="B19" i="9"/>
  <c r="B18" i="9"/>
  <c r="B12" i="9"/>
  <c r="B11" i="9"/>
  <c r="B10" i="9"/>
  <c r="B8" i="9"/>
  <c r="B13" i="11"/>
  <c r="B19" i="11"/>
  <c r="B18" i="11"/>
  <c r="B12" i="11"/>
  <c r="B11" i="11"/>
  <c r="B10" i="11"/>
  <c r="B8" i="11"/>
  <c r="B13" i="41"/>
  <c r="B19" i="41"/>
  <c r="B18" i="41"/>
  <c r="B12" i="41"/>
  <c r="B11" i="41"/>
  <c r="B10" i="41"/>
  <c r="B8" i="41"/>
  <c r="B13" i="10"/>
  <c r="B19" i="10"/>
  <c r="B18" i="10"/>
  <c r="B12" i="10"/>
  <c r="B11" i="10"/>
  <c r="B10" i="10"/>
  <c r="B8" i="10"/>
  <c r="B13" i="37"/>
  <c r="B19" i="37"/>
  <c r="B18" i="37"/>
  <c r="B12" i="37"/>
  <c r="B11" i="37"/>
  <c r="B10" i="37"/>
  <c r="B8" i="37"/>
  <c r="B13" i="44"/>
  <c r="B19" i="44"/>
  <c r="B18" i="44"/>
  <c r="B12" i="44"/>
  <c r="B11" i="44"/>
  <c r="B10" i="44"/>
  <c r="B8" i="44"/>
  <c r="B13" i="7"/>
  <c r="B19" i="7"/>
  <c r="B18" i="7"/>
  <c r="B12" i="7"/>
  <c r="B13" i="5"/>
  <c r="B19" i="5"/>
  <c r="B18" i="5"/>
  <c r="B12" i="5"/>
  <c r="B11" i="5"/>
  <c r="B10" i="5"/>
  <c r="B8" i="5"/>
  <c r="B13" i="13"/>
  <c r="B19" i="13"/>
  <c r="B18" i="13"/>
  <c r="B12" i="13"/>
  <c r="B11" i="13"/>
  <c r="B10" i="13"/>
  <c r="B8" i="13"/>
  <c r="AC27" i="13"/>
  <c r="AB52" i="13"/>
  <c r="AD52" i="13" s="1"/>
  <c r="AD8" i="55"/>
  <c r="AD8" i="56"/>
  <c r="AC21" i="1"/>
  <c r="AC22" i="1"/>
  <c r="AC23" i="1"/>
  <c r="G55" i="38"/>
  <c r="Q26" i="41"/>
  <c r="R26" i="41"/>
  <c r="O26" i="41"/>
  <c r="P26" i="41"/>
  <c r="AD4" i="55"/>
  <c r="B7" i="23"/>
  <c r="B13" i="8"/>
  <c r="B19" i="8"/>
  <c r="B18" i="8"/>
  <c r="B12" i="8"/>
  <c r="B11" i="8"/>
  <c r="B10" i="8"/>
  <c r="B8" i="8"/>
  <c r="I23" i="42" l="1"/>
  <c r="J23" i="42"/>
  <c r="X52" i="1"/>
  <c r="I52" i="1"/>
  <c r="Q52" i="1"/>
  <c r="Y52" i="1"/>
  <c r="C52" i="1"/>
  <c r="K52" i="1"/>
  <c r="S52" i="1"/>
  <c r="L52" i="1"/>
  <c r="T52" i="1"/>
  <c r="D52" i="1"/>
  <c r="E52" i="1"/>
  <c r="M52" i="1"/>
  <c r="U52" i="1"/>
  <c r="N52" i="1"/>
  <c r="V52" i="1"/>
  <c r="O52" i="1"/>
  <c r="W52" i="1"/>
  <c r="AD26" i="55"/>
  <c r="F26" i="1"/>
  <c r="F29" i="1" s="1"/>
  <c r="X26" i="1"/>
  <c r="X29" i="1" s="1"/>
  <c r="Z26" i="1"/>
  <c r="Z29" i="1" s="1"/>
  <c r="AA40" i="1"/>
  <c r="AC40" i="1" s="1"/>
  <c r="G26" i="1"/>
  <c r="G29" i="1" s="1"/>
  <c r="V26" i="1"/>
  <c r="V29" i="1" s="1"/>
  <c r="Y26" i="1"/>
  <c r="Y29" i="1" s="1"/>
  <c r="AD26" i="26"/>
  <c r="AB25" i="56"/>
  <c r="AD25" i="56" s="1"/>
  <c r="S26" i="1"/>
  <c r="S29" i="1" s="1"/>
  <c r="AA46" i="1"/>
  <c r="AC46" i="1" s="1"/>
  <c r="AB47" i="1"/>
  <c r="AD47" i="1" s="1"/>
  <c r="AA37" i="1"/>
  <c r="AC37" i="1" s="1"/>
  <c r="AA42" i="1"/>
  <c r="AC42" i="1" s="1"/>
  <c r="E26" i="1"/>
  <c r="E29" i="1" s="1"/>
  <c r="AB52" i="55"/>
  <c r="AD52" i="55" s="1"/>
  <c r="AB26" i="13"/>
  <c r="AD26" i="13" s="1"/>
  <c r="AD27" i="13" s="1"/>
  <c r="P26" i="1"/>
  <c r="P29" i="1" s="1"/>
  <c r="AA41" i="1"/>
  <c r="AC41" i="1" s="1"/>
  <c r="AB46" i="1"/>
  <c r="AD46" i="1" s="1"/>
  <c r="AA47" i="1"/>
  <c r="AC47" i="1" s="1"/>
  <c r="AB24" i="1"/>
  <c r="AD24" i="1" s="1"/>
  <c r="AA39" i="1"/>
  <c r="AC39" i="1" s="1"/>
  <c r="AA51" i="1"/>
  <c r="AA50" i="1"/>
  <c r="AA49" i="1"/>
  <c r="AA44" i="1"/>
  <c r="AC44" i="1" s="1"/>
  <c r="AB42" i="1"/>
  <c r="AD42" i="1" s="1"/>
  <c r="AB37" i="1"/>
  <c r="AD37" i="1" s="1"/>
  <c r="AA45" i="1"/>
  <c r="AC45" i="1" s="1"/>
  <c r="AB39" i="1"/>
  <c r="AD39" i="1" s="1"/>
  <c r="AA48" i="1"/>
  <c r="AC48" i="1" s="1"/>
  <c r="AB26" i="44"/>
  <c r="AD26" i="44" s="1"/>
  <c r="AB40" i="1"/>
  <c r="AD40" i="1" s="1"/>
  <c r="AD38" i="55"/>
  <c r="I26" i="1"/>
  <c r="I29" i="1" s="1"/>
  <c r="AB45" i="1"/>
  <c r="AD45" i="1" s="1"/>
  <c r="AB41" i="1"/>
  <c r="AD41" i="1" s="1"/>
  <c r="AB44" i="1"/>
  <c r="AD44" i="1" s="1"/>
  <c r="AB25" i="1"/>
  <c r="AD25" i="1" s="1"/>
  <c r="H26" i="1"/>
  <c r="H29" i="1" s="1"/>
  <c r="AC9" i="1"/>
  <c r="AB23" i="1"/>
  <c r="AD23" i="1" s="1"/>
  <c r="AA24" i="1"/>
  <c r="AC24" i="1" s="1"/>
  <c r="AB48" i="1"/>
  <c r="AD48" i="1" s="1"/>
  <c r="AB22" i="1"/>
  <c r="AD22" i="1" s="1"/>
  <c r="AB21" i="1"/>
  <c r="AD21" i="1" s="1"/>
  <c r="W26" i="1"/>
  <c r="W29" i="1" s="1"/>
  <c r="U26" i="1"/>
  <c r="U29" i="1" s="1"/>
  <c r="Q26" i="1"/>
  <c r="Q29" i="1" s="1"/>
  <c r="R26" i="1"/>
  <c r="R29" i="1" s="1"/>
  <c r="E21" i="42"/>
  <c r="G21" i="42" s="1"/>
  <c r="E11" i="42"/>
  <c r="G11" i="42" s="1"/>
  <c r="AD11" i="56"/>
  <c r="AC10" i="1"/>
  <c r="AC18" i="1"/>
  <c r="AC16" i="1"/>
  <c r="AC11" i="1"/>
  <c r="AC14" i="1"/>
  <c r="AC17" i="1"/>
  <c r="AA25" i="1"/>
  <c r="AC25" i="1" s="1"/>
  <c r="AC12" i="1"/>
  <c r="AC19" i="1"/>
  <c r="AC15" i="1"/>
  <c r="AC13" i="1"/>
  <c r="AB11" i="1"/>
  <c r="AD11" i="1" s="1"/>
  <c r="AC20" i="1"/>
  <c r="AC8" i="1"/>
  <c r="AB43" i="1"/>
  <c r="AD43" i="1" s="1"/>
  <c r="AB38" i="1"/>
  <c r="AD38" i="1" s="1"/>
  <c r="AA38" i="1"/>
  <c r="AC38" i="1" s="1"/>
  <c r="AA43" i="1"/>
  <c r="AC43" i="1" s="1"/>
  <c r="AB18" i="1"/>
  <c r="AD18" i="1" s="1"/>
  <c r="AB14" i="1"/>
  <c r="AD14" i="1" s="1"/>
  <c r="E10" i="42"/>
  <c r="G10" i="42" s="1"/>
  <c r="E14" i="42"/>
  <c r="G14" i="42" s="1"/>
  <c r="G12" i="42"/>
  <c r="AB10" i="1"/>
  <c r="AD10" i="1" s="1"/>
  <c r="E15" i="42"/>
  <c r="G15" i="42" s="1"/>
  <c r="AB15" i="1"/>
  <c r="AD15" i="1" s="1"/>
  <c r="E13" i="42"/>
  <c r="G13" i="42" s="1"/>
  <c r="AB13" i="1"/>
  <c r="AD13" i="1" s="1"/>
  <c r="E18" i="42"/>
  <c r="G18" i="42" s="1"/>
  <c r="AB17" i="1"/>
  <c r="AD17" i="1" s="1"/>
  <c r="E8" i="42"/>
  <c r="G8" i="42" s="1"/>
  <c r="E17" i="42"/>
  <c r="G17" i="42" s="1"/>
  <c r="E19" i="42"/>
  <c r="G19" i="42" s="1"/>
  <c r="AB8" i="1"/>
  <c r="AD8" i="1" s="1"/>
  <c r="AB19" i="1"/>
  <c r="AD19" i="1" s="1"/>
  <c r="AB12" i="1"/>
  <c r="AD12" i="1" s="1"/>
  <c r="AB9" i="1"/>
  <c r="AD9" i="1" s="1"/>
  <c r="L26" i="1"/>
  <c r="L29" i="1" s="1"/>
  <c r="E9" i="42"/>
  <c r="G9" i="42" s="1"/>
  <c r="E20" i="42"/>
  <c r="G20" i="42" s="1"/>
  <c r="N26" i="1"/>
  <c r="J26" i="1"/>
  <c r="J29" i="1" s="1"/>
  <c r="K26" i="1"/>
  <c r="O26" i="1"/>
  <c r="O29" i="1" s="1"/>
  <c r="M26" i="1"/>
  <c r="AB16" i="1"/>
  <c r="AD16" i="1" s="1"/>
  <c r="E16" i="42"/>
  <c r="G16" i="42" s="1"/>
  <c r="C26" i="1"/>
  <c r="D26" i="1"/>
  <c r="AB20" i="1"/>
  <c r="AD20" i="1" s="1"/>
  <c r="T26" i="1"/>
  <c r="E26" i="42"/>
  <c r="AD26" i="1" l="1"/>
  <c r="G23" i="42"/>
  <c r="Z54" i="1"/>
  <c r="X54" i="1"/>
  <c r="G54" i="1"/>
  <c r="F54" i="1"/>
  <c r="Y54" i="1"/>
  <c r="V54" i="1"/>
  <c r="K54" i="1"/>
  <c r="AB27" i="13"/>
  <c r="E54" i="1"/>
  <c r="W54" i="1"/>
  <c r="N54" i="1"/>
  <c r="S54" i="1"/>
  <c r="I54" i="1"/>
  <c r="Q54" i="1"/>
  <c r="U54" i="1"/>
  <c r="P54" i="1"/>
  <c r="AC26" i="1"/>
  <c r="H54" i="1"/>
  <c r="M54" i="1"/>
  <c r="R54" i="1"/>
  <c r="O54" i="1"/>
  <c r="L54" i="1"/>
  <c r="N29" i="1"/>
  <c r="K29" i="1"/>
  <c r="J54" i="1"/>
  <c r="M29" i="1"/>
  <c r="E24" i="42"/>
  <c r="H25" i="42" s="1"/>
  <c r="C29" i="1"/>
  <c r="C54" i="1"/>
  <c r="T29" i="1"/>
  <c r="T54" i="1"/>
  <c r="D29" i="1"/>
  <c r="D54" i="1"/>
  <c r="AA54" i="1" l="1"/>
</calcChain>
</file>

<file path=xl/sharedStrings.xml><?xml version="1.0" encoding="utf-8"?>
<sst xmlns="http://schemas.openxmlformats.org/spreadsheetml/2006/main" count="1857" uniqueCount="118">
  <si>
    <t xml:space="preserve">PM </t>
  </si>
  <si>
    <t>Data Entered
Y/N</t>
  </si>
  <si>
    <t>Y</t>
  </si>
  <si>
    <t>BWP ADMS</t>
  </si>
  <si>
    <t xml:space="preserve">SDGE Implementation </t>
  </si>
  <si>
    <t>ANDE-ADMS</t>
  </si>
  <si>
    <t>Avangrid NY</t>
  </si>
  <si>
    <t>EC_CELEC-EP</t>
  </si>
  <si>
    <t xml:space="preserve">UNOPS -VN </t>
  </si>
  <si>
    <t>WB_EVN</t>
  </si>
  <si>
    <t>Fustar</t>
  </si>
  <si>
    <t>Lansing BWL</t>
  </si>
  <si>
    <t>Barbados</t>
  </si>
  <si>
    <t xml:space="preserve">ATCO </t>
  </si>
  <si>
    <t>Avangrid ADMS</t>
  </si>
  <si>
    <t>CEATI</t>
  </si>
  <si>
    <t>Belize_ED</t>
  </si>
  <si>
    <t>TPC</t>
  </si>
  <si>
    <t>Kosovo (unknown)</t>
  </si>
  <si>
    <t>NV Energy</t>
  </si>
  <si>
    <t>MERALCO</t>
  </si>
  <si>
    <t>All Projects</t>
  </si>
  <si>
    <t>AEP D-Nexus</t>
  </si>
  <si>
    <t>ANDE</t>
  </si>
  <si>
    <t>Kosovo</t>
  </si>
  <si>
    <t>Lansing BWP</t>
  </si>
  <si>
    <t>MEC BHER EMS</t>
  </si>
  <si>
    <t>SDGE Implementation</t>
  </si>
  <si>
    <t>USTDA_EC_CELEC-EP</t>
  </si>
  <si>
    <t>NIPSCO_EMS</t>
  </si>
  <si>
    <t xml:space="preserve"> </t>
  </si>
  <si>
    <t>Total Hours</t>
  </si>
  <si>
    <t>Actual Hours are in blue color</t>
  </si>
  <si>
    <t>Projected</t>
  </si>
  <si>
    <t>Q 1 Actual</t>
  </si>
  <si>
    <t>Actual +  Forecast</t>
  </si>
  <si>
    <t>Hours</t>
  </si>
  <si>
    <t>Projected % Loading</t>
  </si>
  <si>
    <t>Desired  % Loading</t>
  </si>
  <si>
    <t>% loading</t>
  </si>
  <si>
    <t>Avg. for Yr</t>
  </si>
  <si>
    <t>Average YTD</t>
  </si>
  <si>
    <t>Estimate</t>
  </si>
  <si>
    <t>Loading</t>
  </si>
  <si>
    <t>No. of Staff</t>
  </si>
  <si>
    <t>Difference</t>
  </si>
  <si>
    <t>Target</t>
  </si>
  <si>
    <t>Summary of All Billable Hours for ESTA  Actual and Projections - 2025 &amp; 2026</t>
  </si>
  <si>
    <t>YTD (Q1)
Hours, less holidays</t>
  </si>
  <si>
    <t>Projections</t>
  </si>
  <si>
    <t>2025 hours in the year
 -less holidays</t>
  </si>
  <si>
    <t>Consultant</t>
  </si>
  <si>
    <t>YTD</t>
  </si>
  <si>
    <t>All Year</t>
  </si>
  <si>
    <t>Jan.</t>
  </si>
  <si>
    <t>Feb.</t>
  </si>
  <si>
    <t>Mar.</t>
  </si>
  <si>
    <t>April</t>
  </si>
  <si>
    <t>May</t>
  </si>
  <si>
    <t>June</t>
  </si>
  <si>
    <t>July</t>
  </si>
  <si>
    <t>August</t>
  </si>
  <si>
    <t>Sept.</t>
  </si>
  <si>
    <t>Oct.</t>
  </si>
  <si>
    <t>Nov.</t>
  </si>
  <si>
    <t>Dec.</t>
  </si>
  <si>
    <t>Actual</t>
  </si>
  <si>
    <t>YTD+Forecast</t>
  </si>
  <si>
    <t>Atanacio</t>
  </si>
  <si>
    <t>Alaghehband</t>
  </si>
  <si>
    <t>Caceres</t>
  </si>
  <si>
    <t>Farah</t>
  </si>
  <si>
    <t>Ocando</t>
  </si>
  <si>
    <t>Rodas</t>
  </si>
  <si>
    <t>Saffarpour</t>
  </si>
  <si>
    <t>Shaeffer</t>
  </si>
  <si>
    <t>Songpol</t>
  </si>
  <si>
    <t>Uluski</t>
  </si>
  <si>
    <t>Wasley</t>
  </si>
  <si>
    <t>Abad</t>
  </si>
  <si>
    <t>Total Worked/Forecasted</t>
  </si>
  <si>
    <t>Hours/mo</t>
  </si>
  <si>
    <t>75% Loading Goal</t>
  </si>
  <si>
    <t>Available</t>
  </si>
  <si>
    <t>Available hours</t>
  </si>
  <si>
    <t>Less than 50%</t>
  </si>
  <si>
    <t>Exceed available hours per month</t>
  </si>
  <si>
    <t>Associates</t>
  </si>
  <si>
    <t>Apostolov</t>
  </si>
  <si>
    <t>Brunner</t>
  </si>
  <si>
    <t>Carr</t>
  </si>
  <si>
    <t>DePillis</t>
  </si>
  <si>
    <t>Guill</t>
  </si>
  <si>
    <t>Palermo</t>
  </si>
  <si>
    <t>Rana</t>
  </si>
  <si>
    <t>Yankovski</t>
  </si>
  <si>
    <t>P. Campos</t>
  </si>
  <si>
    <t>D. Obadina</t>
  </si>
  <si>
    <t xml:space="preserve">AMI Subcontractors/ANDE </t>
  </si>
  <si>
    <t>Cepeda</t>
  </si>
  <si>
    <t>Arcos</t>
  </si>
  <si>
    <t>Total</t>
  </si>
  <si>
    <t>Return to Projects</t>
  </si>
  <si>
    <t>Summary of All Billable Hours Per Project</t>
  </si>
  <si>
    <t>Working Hours per month</t>
  </si>
  <si>
    <t>Acutal Hours</t>
  </si>
  <si>
    <t>Budgeted Hours</t>
  </si>
  <si>
    <t>Remaining Hours</t>
  </si>
  <si>
    <t>Jan</t>
  </si>
  <si>
    <t>Vera</t>
  </si>
  <si>
    <t>Pre-FAT</t>
  </si>
  <si>
    <t>FAT</t>
  </si>
  <si>
    <t>SAT</t>
  </si>
  <si>
    <t>Parallel Operations</t>
  </si>
  <si>
    <t>MEC CO</t>
  </si>
  <si>
    <t>POps</t>
  </si>
  <si>
    <t>BHER CO</t>
  </si>
  <si>
    <t>Vallejo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</si>
</sst>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);[Red]\(0.00\)"/>
    <numFmt numFmtId="165" formatCode="&quot;$&quot;#,##0"/>
    <numFmt numFmtId="166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double">
        <color auto="1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auto="1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49">
    <xf numFmtId="0" fontId="0" fillId="0" borderId="0" xfId="0"/>
    <xf numFmtId="0" fontId="5" fillId="0" borderId="0" xfId="0" applyFont="1" applyAlignment="1">
      <alignment horizontal="center" wrapText="1"/>
    </xf>
    <xf numFmtId="9" fontId="0" fillId="0" borderId="0" xfId="1" applyFont="1"/>
    <xf numFmtId="0" fontId="2" fillId="2" borderId="1" xfId="0" applyFont="1" applyFill="1" applyBorder="1"/>
    <xf numFmtId="0" fontId="0" fillId="0" borderId="5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9" fontId="0" fillId="0" borderId="0" xfId="0" applyNumberFormat="1"/>
    <xf numFmtId="0" fontId="7" fillId="0" borderId="0" xfId="0" applyFont="1"/>
    <xf numFmtId="0" fontId="0" fillId="0" borderId="0" xfId="0" applyAlignment="1">
      <alignment horizontal="center"/>
    </xf>
    <xf numFmtId="0" fontId="0" fillId="0" borderId="16" xfId="0" applyBorder="1"/>
    <xf numFmtId="0" fontId="0" fillId="0" borderId="18" xfId="0" applyBorder="1"/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wrapText="1"/>
    </xf>
    <xf numFmtId="9" fontId="0" fillId="0" borderId="17" xfId="1" applyFont="1" applyBorder="1" applyAlignment="1">
      <alignment horizontal="center"/>
    </xf>
    <xf numFmtId="0" fontId="10" fillId="0" borderId="0" xfId="0" applyFont="1"/>
    <xf numFmtId="43" fontId="0" fillId="0" borderId="0" xfId="2" applyFont="1"/>
    <xf numFmtId="43" fontId="10" fillId="0" borderId="0" xfId="2" applyFont="1"/>
    <xf numFmtId="10" fontId="0" fillId="0" borderId="0" xfId="1" applyNumberFormat="1" applyFont="1"/>
    <xf numFmtId="0" fontId="0" fillId="5" borderId="20" xfId="0" applyFill="1" applyBorder="1"/>
    <xf numFmtId="0" fontId="11" fillId="0" borderId="0" xfId="0" applyFont="1" applyAlignment="1">
      <alignment horizontal="center"/>
    </xf>
    <xf numFmtId="10" fontId="11" fillId="0" borderId="0" xfId="1" applyNumberFormat="1" applyFont="1"/>
    <xf numFmtId="43" fontId="12" fillId="0" borderId="0" xfId="0" applyNumberFormat="1" applyFont="1"/>
    <xf numFmtId="0" fontId="15" fillId="0" borderId="0" xfId="3"/>
    <xf numFmtId="0" fontId="15" fillId="0" borderId="0" xfId="3" quotePrefix="1"/>
    <xf numFmtId="0" fontId="11" fillId="0" borderId="0" xfId="0" applyFont="1" applyAlignment="1">
      <alignment horizontal="center" wrapText="1"/>
    </xf>
    <xf numFmtId="0" fontId="0" fillId="4" borderId="0" xfId="0" applyFill="1"/>
    <xf numFmtId="2" fontId="7" fillId="0" borderId="10" xfId="0" applyNumberFormat="1" applyFon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14" fillId="0" borderId="10" xfId="0" applyNumberFormat="1" applyFont="1" applyBorder="1"/>
    <xf numFmtId="2" fontId="11" fillId="0" borderId="10" xfId="0" applyNumberFormat="1" applyFont="1" applyBorder="1"/>
    <xf numFmtId="2" fontId="0" fillId="0" borderId="0" xfId="0" applyNumberFormat="1"/>
    <xf numFmtId="43" fontId="16" fillId="0" borderId="0" xfId="2" applyFont="1"/>
    <xf numFmtId="0" fontId="16" fillId="0" borderId="0" xfId="0" applyFont="1"/>
    <xf numFmtId="0" fontId="13" fillId="6" borderId="21" xfId="0" applyFont="1" applyFill="1" applyBorder="1"/>
    <xf numFmtId="10" fontId="13" fillId="6" borderId="22" xfId="0" applyNumberFormat="1" applyFont="1" applyFill="1" applyBorder="1"/>
    <xf numFmtId="0" fontId="0" fillId="7" borderId="21" xfId="0" applyFill="1" applyBorder="1"/>
    <xf numFmtId="10" fontId="17" fillId="7" borderId="22" xfId="0" applyNumberFormat="1" applyFont="1" applyFill="1" applyBorder="1"/>
    <xf numFmtId="0" fontId="0" fillId="0" borderId="23" xfId="0" applyBorder="1"/>
    <xf numFmtId="2" fontId="19" fillId="0" borderId="23" xfId="0" applyNumberFormat="1" applyFont="1" applyBorder="1"/>
    <xf numFmtId="0" fontId="3" fillId="0" borderId="0" xfId="0" applyFont="1"/>
    <xf numFmtId="0" fontId="15" fillId="0" borderId="0" xfId="3" applyFill="1"/>
    <xf numFmtId="2" fontId="0" fillId="0" borderId="30" xfId="0" applyNumberFormat="1" applyBorder="1"/>
    <xf numFmtId="2" fontId="14" fillId="0" borderId="30" xfId="0" applyNumberFormat="1" applyFont="1" applyBorder="1"/>
    <xf numFmtId="2" fontId="14" fillId="0" borderId="32" xfId="0" applyNumberFormat="1" applyFont="1" applyBorder="1"/>
    <xf numFmtId="0" fontId="0" fillId="0" borderId="33" xfId="0" applyBorder="1"/>
    <xf numFmtId="0" fontId="0" fillId="0" borderId="35" xfId="0" applyBorder="1"/>
    <xf numFmtId="0" fontId="0" fillId="0" borderId="21" xfId="0" applyBorder="1"/>
    <xf numFmtId="0" fontId="0" fillId="0" borderId="36" xfId="0" applyBorder="1"/>
    <xf numFmtId="0" fontId="0" fillId="0" borderId="37" xfId="0" applyBorder="1"/>
    <xf numFmtId="0" fontId="0" fillId="0" borderId="34" xfId="0" applyBorder="1"/>
    <xf numFmtId="0" fontId="0" fillId="0" borderId="38" xfId="0" applyBorder="1"/>
    <xf numFmtId="2" fontId="19" fillId="0" borderId="10" xfId="0" applyNumberFormat="1" applyFont="1" applyBorder="1"/>
    <xf numFmtId="2" fontId="20" fillId="0" borderId="10" xfId="0" applyNumberFormat="1" applyFont="1" applyBorder="1"/>
    <xf numFmtId="2" fontId="20" fillId="0" borderId="8" xfId="0" applyNumberFormat="1" applyFont="1" applyBorder="1"/>
    <xf numFmtId="2" fontId="19" fillId="0" borderId="8" xfId="0" applyNumberFormat="1" applyFont="1" applyBorder="1"/>
    <xf numFmtId="0" fontId="21" fillId="0" borderId="0" xfId="0" applyFont="1"/>
    <xf numFmtId="0" fontId="0" fillId="0" borderId="41" xfId="0" applyBorder="1"/>
    <xf numFmtId="0" fontId="0" fillId="0" borderId="42" xfId="0" applyBorder="1"/>
    <xf numFmtId="0" fontId="0" fillId="0" borderId="45" xfId="0" applyBorder="1"/>
    <xf numFmtId="0" fontId="0" fillId="0" borderId="46" xfId="0" applyBorder="1"/>
    <xf numFmtId="2" fontId="19" fillId="0" borderId="45" xfId="0" applyNumberFormat="1" applyFont="1" applyBorder="1"/>
    <xf numFmtId="2" fontId="7" fillId="0" borderId="20" xfId="0" applyNumberFormat="1" applyFont="1" applyBorder="1"/>
    <xf numFmtId="2" fontId="19" fillId="0" borderId="20" xfId="0" applyNumberFormat="1" applyFont="1" applyBorder="1"/>
    <xf numFmtId="2" fontId="19" fillId="0" borderId="17" xfId="0" applyNumberFormat="1" applyFont="1" applyBorder="1"/>
    <xf numFmtId="0" fontId="0" fillId="0" borderId="52" xfId="0" applyBorder="1"/>
    <xf numFmtId="2" fontId="0" fillId="0" borderId="22" xfId="0" applyNumberFormat="1" applyBorder="1"/>
    <xf numFmtId="0" fontId="0" fillId="0" borderId="12" xfId="0" applyBorder="1"/>
    <xf numFmtId="2" fontId="0" fillId="0" borderId="2" xfId="0" applyNumberFormat="1" applyBorder="1"/>
    <xf numFmtId="2" fontId="11" fillId="0" borderId="30" xfId="0" applyNumberFormat="1" applyFont="1" applyBorder="1"/>
    <xf numFmtId="0" fontId="0" fillId="0" borderId="54" xfId="0" applyBorder="1"/>
    <xf numFmtId="0" fontId="2" fillId="2" borderId="34" xfId="0" applyFont="1" applyFill="1" applyBorder="1"/>
    <xf numFmtId="0" fontId="0" fillId="0" borderId="55" xfId="0" applyBorder="1"/>
    <xf numFmtId="0" fontId="0" fillId="4" borderId="41" xfId="0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19" fillId="0" borderId="25" xfId="0" applyNumberFormat="1" applyFont="1" applyBorder="1"/>
    <xf numFmtId="0" fontId="3" fillId="0" borderId="49" xfId="0" applyFont="1" applyBorder="1" applyAlignment="1">
      <alignment horizontal="center"/>
    </xf>
    <xf numFmtId="0" fontId="0" fillId="0" borderId="57" xfId="0" applyBorder="1"/>
    <xf numFmtId="0" fontId="2" fillId="2" borderId="43" xfId="0" applyFont="1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2" fontId="7" fillId="0" borderId="56" xfId="0" applyNumberFormat="1" applyFont="1" applyBorder="1"/>
    <xf numFmtId="2" fontId="7" fillId="0" borderId="54" xfId="0" applyNumberFormat="1" applyFont="1" applyBorder="1"/>
    <xf numFmtId="2" fontId="7" fillId="0" borderId="57" xfId="0" applyNumberFormat="1" applyFont="1" applyBorder="1"/>
    <xf numFmtId="0" fontId="3" fillId="0" borderId="51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0" fillId="0" borderId="10" xfId="0" applyBorder="1"/>
    <xf numFmtId="0" fontId="0" fillId="0" borderId="69" xfId="0" applyBorder="1"/>
    <xf numFmtId="0" fontId="0" fillId="0" borderId="70" xfId="0" applyBorder="1"/>
    <xf numFmtId="0" fontId="19" fillId="0" borderId="8" xfId="0" applyFont="1" applyBorder="1"/>
    <xf numFmtId="0" fontId="19" fillId="0" borderId="60" xfId="0" applyFont="1" applyBorder="1"/>
    <xf numFmtId="0" fontId="19" fillId="0" borderId="10" xfId="0" applyFont="1" applyBorder="1"/>
    <xf numFmtId="0" fontId="19" fillId="0" borderId="69" xfId="0" applyFont="1" applyBorder="1"/>
    <xf numFmtId="2" fontId="19" fillId="0" borderId="60" xfId="0" applyNumberFormat="1" applyFont="1" applyBorder="1"/>
    <xf numFmtId="2" fontId="19" fillId="0" borderId="69" xfId="0" applyNumberFormat="1" applyFont="1" applyBorder="1"/>
    <xf numFmtId="2" fontId="0" fillId="0" borderId="69" xfId="0" applyNumberFormat="1" applyBorder="1"/>
    <xf numFmtId="0" fontId="0" fillId="0" borderId="74" xfId="0" applyBorder="1"/>
    <xf numFmtId="2" fontId="11" fillId="0" borderId="7" xfId="0" applyNumberFormat="1" applyFont="1" applyBorder="1"/>
    <xf numFmtId="2" fontId="11" fillId="0" borderId="8" xfId="0" applyNumberFormat="1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73" xfId="0" applyFont="1" applyBorder="1"/>
    <xf numFmtId="0" fontId="11" fillId="0" borderId="74" xfId="0" applyFont="1" applyBorder="1"/>
    <xf numFmtId="2" fontId="11" fillId="0" borderId="0" xfId="0" applyNumberFormat="1" applyFont="1"/>
    <xf numFmtId="0" fontId="0" fillId="0" borderId="75" xfId="0" applyBorder="1"/>
    <xf numFmtId="2" fontId="0" fillId="0" borderId="54" xfId="0" applyNumberFormat="1" applyBorder="1"/>
    <xf numFmtId="2" fontId="0" fillId="0" borderId="68" xfId="0" applyNumberFormat="1" applyBorder="1"/>
    <xf numFmtId="2" fontId="0" fillId="0" borderId="20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0" xfId="0" applyNumberFormat="1"/>
    <xf numFmtId="43" fontId="0" fillId="0" borderId="33" xfId="0" applyNumberFormat="1" applyBorder="1"/>
    <xf numFmtId="43" fontId="11" fillId="0" borderId="30" xfId="0" applyNumberFormat="1" applyFont="1" applyBorder="1"/>
    <xf numFmtId="43" fontId="0" fillId="0" borderId="30" xfId="0" applyNumberFormat="1" applyBorder="1"/>
    <xf numFmtId="43" fontId="0" fillId="0" borderId="10" xfId="0" applyNumberFormat="1" applyBorder="1"/>
    <xf numFmtId="1" fontId="0" fillId="0" borderId="3" xfId="0" applyNumberFormat="1" applyBorder="1"/>
    <xf numFmtId="0" fontId="0" fillId="10" borderId="0" xfId="0" applyFill="1"/>
    <xf numFmtId="43" fontId="7" fillId="0" borderId="30" xfId="0" applyNumberFormat="1" applyFont="1" applyBorder="1"/>
    <xf numFmtId="2" fontId="7" fillId="0" borderId="8" xfId="0" applyNumberFormat="1" applyFont="1" applyBorder="1"/>
    <xf numFmtId="2" fontId="7" fillId="0" borderId="12" xfId="0" applyNumberFormat="1" applyFont="1" applyBorder="1"/>
    <xf numFmtId="2" fontId="7" fillId="0" borderId="7" xfId="0" applyNumberFormat="1" applyFont="1" applyBorder="1"/>
    <xf numFmtId="2" fontId="14" fillId="0" borderId="8" xfId="0" applyNumberFormat="1" applyFont="1" applyBorder="1"/>
    <xf numFmtId="0" fontId="14" fillId="0" borderId="10" xfId="0" applyFont="1" applyBorder="1"/>
    <xf numFmtId="2" fontId="14" fillId="0" borderId="3" xfId="0" applyNumberFormat="1" applyFont="1" applyBorder="1"/>
    <xf numFmtId="0" fontId="14" fillId="0" borderId="8" xfId="0" applyFont="1" applyBorder="1"/>
    <xf numFmtId="1" fontId="14" fillId="0" borderId="3" xfId="0" applyNumberFormat="1" applyFont="1" applyBorder="1"/>
    <xf numFmtId="2" fontId="14" fillId="0" borderId="7" xfId="0" applyNumberFormat="1" applyFont="1" applyBorder="1"/>
    <xf numFmtId="0" fontId="3" fillId="0" borderId="77" xfId="0" applyFont="1" applyBorder="1" applyAlignment="1">
      <alignment horizontal="center"/>
    </xf>
    <xf numFmtId="0" fontId="0" fillId="0" borderId="20" xfId="0" applyBorder="1"/>
    <xf numFmtId="2" fontId="19" fillId="0" borderId="9" xfId="0" applyNumberFormat="1" applyFont="1" applyBorder="1"/>
    <xf numFmtId="2" fontId="19" fillId="0" borderId="11" xfId="0" applyNumberFormat="1" applyFont="1" applyBorder="1"/>
    <xf numFmtId="0" fontId="3" fillId="0" borderId="80" xfId="0" applyFont="1" applyBorder="1"/>
    <xf numFmtId="0" fontId="3" fillId="0" borderId="76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7" fillId="0" borderId="10" xfId="0" applyFont="1" applyBorder="1"/>
    <xf numFmtId="2" fontId="7" fillId="0" borderId="3" xfId="0" applyNumberFormat="1" applyFont="1" applyBorder="1"/>
    <xf numFmtId="2" fontId="19" fillId="0" borderId="3" xfId="0" applyNumberFormat="1" applyFont="1" applyBorder="1"/>
    <xf numFmtId="2" fontId="19" fillId="0" borderId="22" xfId="0" applyNumberFormat="1" applyFont="1" applyBorder="1"/>
    <xf numFmtId="0" fontId="0" fillId="0" borderId="81" xfId="0" applyBorder="1"/>
    <xf numFmtId="0" fontId="0" fillId="0" borderId="11" xfId="0" applyBorder="1"/>
    <xf numFmtId="2" fontId="7" fillId="0" borderId="11" xfId="0" applyNumberFormat="1" applyFont="1" applyBorder="1"/>
    <xf numFmtId="2" fontId="0" fillId="0" borderId="81" xfId="0" applyNumberFormat="1" applyBorder="1"/>
    <xf numFmtId="2" fontId="19" fillId="0" borderId="81" xfId="0" applyNumberFormat="1" applyFont="1" applyBorder="1"/>
    <xf numFmtId="2" fontId="20" fillId="0" borderId="11" xfId="0" applyNumberFormat="1" applyFont="1" applyBorder="1"/>
    <xf numFmtId="43" fontId="0" fillId="0" borderId="11" xfId="0" applyNumberFormat="1" applyBorder="1"/>
    <xf numFmtId="0" fontId="0" fillId="0" borderId="17" xfId="0" applyBorder="1"/>
    <xf numFmtId="0" fontId="0" fillId="0" borderId="84" xfId="0" applyBorder="1"/>
    <xf numFmtId="2" fontId="0" fillId="0" borderId="18" xfId="0" applyNumberFormat="1" applyBorder="1"/>
    <xf numFmtId="0" fontId="2" fillId="11" borderId="14" xfId="0" applyFont="1" applyFill="1" applyBorder="1" applyAlignment="1">
      <alignment horizontal="center" wrapText="1"/>
    </xf>
    <xf numFmtId="0" fontId="2" fillId="11" borderId="83" xfId="0" applyFont="1" applyFill="1" applyBorder="1" applyAlignment="1">
      <alignment horizontal="center" wrapText="1"/>
    </xf>
    <xf numFmtId="0" fontId="2" fillId="11" borderId="15" xfId="0" applyFont="1" applyFill="1" applyBorder="1" applyAlignment="1">
      <alignment horizontal="center" wrapText="1"/>
    </xf>
    <xf numFmtId="164" fontId="0" fillId="0" borderId="17" xfId="0" applyNumberFormat="1" applyBorder="1"/>
    <xf numFmtId="164" fontId="0" fillId="0" borderId="19" xfId="0" applyNumberFormat="1" applyBorder="1"/>
    <xf numFmtId="2" fontId="0" fillId="0" borderId="16" xfId="0" applyNumberFormat="1" applyBorder="1"/>
    <xf numFmtId="2" fontId="0" fillId="0" borderId="84" xfId="0" applyNumberFormat="1" applyBorder="1"/>
    <xf numFmtId="0" fontId="13" fillId="0" borderId="0" xfId="0" applyFont="1"/>
    <xf numFmtId="2" fontId="7" fillId="0" borderId="30" xfId="0" applyNumberFormat="1" applyFont="1" applyBorder="1"/>
    <xf numFmtId="0" fontId="0" fillId="12" borderId="16" xfId="0" applyFill="1" applyBorder="1"/>
    <xf numFmtId="0" fontId="0" fillId="12" borderId="20" xfId="0" applyFill="1" applyBorder="1"/>
    <xf numFmtId="0" fontId="0" fillId="12" borderId="17" xfId="0" applyFill="1" applyBorder="1"/>
    <xf numFmtId="1" fontId="0" fillId="0" borderId="16" xfId="0" applyNumberFormat="1" applyBorder="1"/>
    <xf numFmtId="0" fontId="1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/>
    <xf numFmtId="43" fontId="8" fillId="0" borderId="49" xfId="2" applyFont="1" applyBorder="1"/>
    <xf numFmtId="43" fontId="8" fillId="0" borderId="50" xfId="2" applyFont="1" applyBorder="1"/>
    <xf numFmtId="43" fontId="0" fillId="0" borderId="24" xfId="2" applyFont="1" applyBorder="1" applyAlignment="1">
      <alignment horizontal="right" vertical="center" wrapText="1"/>
    </xf>
    <xf numFmtId="43" fontId="0" fillId="0" borderId="67" xfId="2" applyFont="1" applyBorder="1" applyAlignment="1">
      <alignment horizontal="right" vertical="center" wrapText="1"/>
    </xf>
    <xf numFmtId="43" fontId="0" fillId="0" borderId="26" xfId="2" applyFont="1" applyBorder="1" applyAlignment="1">
      <alignment horizontal="right" vertical="center" wrapText="1"/>
    </xf>
    <xf numFmtId="43" fontId="16" fillId="0" borderId="40" xfId="2" applyFont="1" applyBorder="1"/>
    <xf numFmtId="43" fontId="16" fillId="0" borderId="47" xfId="2" applyFont="1" applyBorder="1"/>
    <xf numFmtId="43" fontId="16" fillId="0" borderId="63" xfId="2" applyFont="1" applyBorder="1"/>
    <xf numFmtId="43" fontId="16" fillId="0" borderId="61" xfId="2" applyFont="1" applyBorder="1"/>
    <xf numFmtId="43" fontId="19" fillId="0" borderId="45" xfId="2" applyFont="1" applyBorder="1"/>
    <xf numFmtId="0" fontId="0" fillId="0" borderId="85" xfId="0" applyBorder="1"/>
    <xf numFmtId="164" fontId="0" fillId="0" borderId="86" xfId="0" applyNumberFormat="1" applyBorder="1"/>
    <xf numFmtId="164" fontId="0" fillId="0" borderId="0" xfId="0" applyNumberFormat="1"/>
    <xf numFmtId="0" fontId="0" fillId="0" borderId="51" xfId="0" applyBorder="1"/>
    <xf numFmtId="0" fontId="0" fillId="0" borderId="49" xfId="0" applyBorder="1"/>
    <xf numFmtId="164" fontId="0" fillId="0" borderId="50" xfId="0" applyNumberFormat="1" applyBorder="1"/>
    <xf numFmtId="0" fontId="3" fillId="0" borderId="49" xfId="0" applyFont="1" applyBorder="1"/>
    <xf numFmtId="0" fontId="3" fillId="0" borderId="20" xfId="0" applyFont="1" applyBorder="1"/>
    <xf numFmtId="0" fontId="0" fillId="12" borderId="51" xfId="0" applyFill="1" applyBorder="1"/>
    <xf numFmtId="0" fontId="3" fillId="12" borderId="49" xfId="0" applyFont="1" applyFill="1" applyBorder="1"/>
    <xf numFmtId="164" fontId="0" fillId="12" borderId="50" xfId="0" applyNumberFormat="1" applyFill="1" applyBorder="1"/>
    <xf numFmtId="0" fontId="23" fillId="0" borderId="0" xfId="0" applyFont="1" applyAlignment="1">
      <alignment horizontal="right"/>
    </xf>
    <xf numFmtId="2" fontId="23" fillId="0" borderId="0" xfId="0" applyNumberFormat="1" applyFont="1" applyAlignment="1">
      <alignment horizontal="right"/>
    </xf>
    <xf numFmtId="0" fontId="24" fillId="0" borderId="0" xfId="0" applyFont="1"/>
    <xf numFmtId="0" fontId="7" fillId="0" borderId="8" xfId="0" applyFont="1" applyBorder="1"/>
    <xf numFmtId="0" fontId="7" fillId="0" borderId="11" xfId="0" applyFont="1" applyBorder="1"/>
    <xf numFmtId="0" fontId="3" fillId="4" borderId="3" xfId="0" applyFont="1" applyFill="1" applyBorder="1" applyAlignment="1">
      <alignment horizontal="center"/>
    </xf>
    <xf numFmtId="0" fontId="0" fillId="4" borderId="16" xfId="0" applyFill="1" applyBorder="1"/>
    <xf numFmtId="0" fontId="3" fillId="4" borderId="20" xfId="0" applyFont="1" applyFill="1" applyBorder="1"/>
    <xf numFmtId="0" fontId="0" fillId="4" borderId="20" xfId="0" applyFill="1" applyBorder="1"/>
    <xf numFmtId="1" fontId="0" fillId="4" borderId="16" xfId="0" applyNumberFormat="1" applyFill="1" applyBorder="1"/>
    <xf numFmtId="0" fontId="0" fillId="4" borderId="75" xfId="0" applyFill="1" applyBorder="1"/>
    <xf numFmtId="0" fontId="0" fillId="4" borderId="85" xfId="0" applyFill="1" applyBorder="1"/>
    <xf numFmtId="0" fontId="0" fillId="4" borderId="51" xfId="0" applyFill="1" applyBorder="1"/>
    <xf numFmtId="0" fontId="3" fillId="4" borderId="49" xfId="0" applyFont="1" applyFill="1" applyBorder="1"/>
    <xf numFmtId="2" fontId="8" fillId="0" borderId="49" xfId="2" applyNumberFormat="1" applyFont="1" applyBorder="1"/>
    <xf numFmtId="2" fontId="8" fillId="0" borderId="50" xfId="2" applyNumberFormat="1" applyFont="1" applyBorder="1"/>
    <xf numFmtId="2" fontId="8" fillId="0" borderId="51" xfId="2" applyNumberFormat="1" applyFont="1" applyBorder="1"/>
    <xf numFmtId="2" fontId="0" fillId="0" borderId="62" xfId="2" applyNumberFormat="1" applyFont="1" applyBorder="1" applyAlignment="1">
      <alignment horizontal="right" vertical="center" wrapText="1"/>
    </xf>
    <xf numFmtId="2" fontId="0" fillId="0" borderId="24" xfId="2" applyNumberFormat="1" applyFont="1" applyBorder="1" applyAlignment="1">
      <alignment horizontal="right" vertical="center" wrapText="1"/>
    </xf>
    <xf numFmtId="2" fontId="0" fillId="0" borderId="67" xfId="2" applyNumberFormat="1" applyFont="1" applyBorder="1" applyAlignment="1">
      <alignment horizontal="right" vertical="center" wrapText="1"/>
    </xf>
    <xf numFmtId="2" fontId="0" fillId="0" borderId="45" xfId="2" applyNumberFormat="1" applyFont="1" applyBorder="1"/>
    <xf numFmtId="2" fontId="0" fillId="0" borderId="23" xfId="2" applyNumberFormat="1" applyFont="1" applyBorder="1"/>
    <xf numFmtId="2" fontId="0" fillId="0" borderId="46" xfId="2" applyNumberFormat="1" applyFont="1" applyBorder="1"/>
    <xf numFmtId="2" fontId="0" fillId="0" borderId="60" xfId="0" applyNumberFormat="1" applyBorder="1"/>
    <xf numFmtId="2" fontId="0" fillId="0" borderId="87" xfId="0" applyNumberFormat="1" applyBorder="1"/>
    <xf numFmtId="2" fontId="0" fillId="0" borderId="88" xfId="0" applyNumberFormat="1" applyBorder="1"/>
    <xf numFmtId="0" fontId="3" fillId="0" borderId="8" xfId="0" applyFont="1" applyBorder="1"/>
    <xf numFmtId="0" fontId="3" fillId="0" borderId="81" xfId="0" applyFont="1" applyBorder="1"/>
    <xf numFmtId="2" fontId="3" fillId="0" borderId="8" xfId="0" applyNumberFormat="1" applyFont="1" applyBorder="1"/>
    <xf numFmtId="2" fontId="25" fillId="0" borderId="8" xfId="0" applyNumberFormat="1" applyFont="1" applyBorder="1"/>
    <xf numFmtId="0" fontId="3" fillId="0" borderId="60" xfId="0" applyFont="1" applyBorder="1"/>
    <xf numFmtId="0" fontId="3" fillId="0" borderId="10" xfId="0" applyFont="1" applyBorder="1"/>
    <xf numFmtId="0" fontId="3" fillId="0" borderId="11" xfId="0" applyFont="1" applyBorder="1"/>
    <xf numFmtId="2" fontId="3" fillId="0" borderId="10" xfId="0" applyNumberFormat="1" applyFont="1" applyBorder="1"/>
    <xf numFmtId="0" fontId="3" fillId="0" borderId="69" xfId="0" applyFont="1" applyBorder="1"/>
    <xf numFmtId="2" fontId="25" fillId="0" borderId="7" xfId="0" applyNumberFormat="1" applyFont="1" applyBorder="1"/>
    <xf numFmtId="2" fontId="26" fillId="0" borderId="11" xfId="0" applyNumberFormat="1" applyFont="1" applyBorder="1"/>
    <xf numFmtId="165" fontId="0" fillId="0" borderId="0" xfId="0" applyNumberFormat="1"/>
    <xf numFmtId="2" fontId="7" fillId="0" borderId="9" xfId="0" applyNumberFormat="1" applyFont="1" applyBorder="1"/>
    <xf numFmtId="0" fontId="20" fillId="0" borderId="10" xfId="0" applyFont="1" applyBorder="1"/>
    <xf numFmtId="0" fontId="20" fillId="0" borderId="69" xfId="0" applyFont="1" applyBorder="1"/>
    <xf numFmtId="2" fontId="20" fillId="0" borderId="12" xfId="0" applyNumberFormat="1" applyFont="1" applyBorder="1"/>
    <xf numFmtId="0" fontId="20" fillId="0" borderId="11" xfId="0" applyFont="1" applyBorder="1"/>
    <xf numFmtId="2" fontId="20" fillId="0" borderId="13" xfId="0" applyNumberFormat="1" applyFont="1" applyBorder="1"/>
    <xf numFmtId="2" fontId="20" fillId="0" borderId="89" xfId="0" applyNumberFormat="1" applyFont="1" applyBorder="1"/>
    <xf numFmtId="0" fontId="20" fillId="0" borderId="12" xfId="0" applyFont="1" applyBorder="1"/>
    <xf numFmtId="0" fontId="20" fillId="0" borderId="70" xfId="0" applyFont="1" applyBorder="1"/>
    <xf numFmtId="2" fontId="26" fillId="0" borderId="10" xfId="0" applyNumberFormat="1" applyFont="1" applyBorder="1"/>
    <xf numFmtId="0" fontId="26" fillId="0" borderId="10" xfId="0" applyFont="1" applyBorder="1"/>
    <xf numFmtId="0" fontId="26" fillId="0" borderId="69" xfId="0" applyFont="1" applyBorder="1"/>
    <xf numFmtId="0" fontId="26" fillId="0" borderId="11" xfId="0" applyFont="1" applyBorder="1"/>
    <xf numFmtId="2" fontId="26" fillId="0" borderId="12" xfId="0" applyNumberFormat="1" applyFont="1" applyBorder="1"/>
    <xf numFmtId="2" fontId="26" fillId="0" borderId="13" xfId="0" applyNumberFormat="1" applyFont="1" applyBorder="1"/>
    <xf numFmtId="2" fontId="20" fillId="0" borderId="69" xfId="0" applyNumberFormat="1" applyFont="1" applyBorder="1"/>
    <xf numFmtId="2" fontId="20" fillId="0" borderId="9" xfId="0" applyNumberFormat="1" applyFont="1" applyBorder="1"/>
    <xf numFmtId="2" fontId="26" fillId="0" borderId="8" xfId="0" applyNumberFormat="1" applyFont="1" applyBorder="1"/>
    <xf numFmtId="2" fontId="20" fillId="0" borderId="88" xfId="0" applyNumberFormat="1" applyFont="1" applyBorder="1"/>
    <xf numFmtId="2" fontId="20" fillId="0" borderId="70" xfId="0" applyNumberFormat="1" applyFont="1" applyBorder="1"/>
    <xf numFmtId="2" fontId="20" fillId="0" borderId="0" xfId="0" applyNumberFormat="1" applyFont="1"/>
    <xf numFmtId="2" fontId="20" fillId="0" borderId="39" xfId="0" applyNumberFormat="1" applyFont="1" applyBorder="1"/>
    <xf numFmtId="0" fontId="20" fillId="0" borderId="71" xfId="0" applyFont="1" applyBorder="1"/>
    <xf numFmtId="0" fontId="20" fillId="0" borderId="82" xfId="0" applyFont="1" applyBorder="1"/>
    <xf numFmtId="0" fontId="20" fillId="0" borderId="72" xfId="0" applyFont="1" applyBorder="1"/>
    <xf numFmtId="43" fontId="20" fillId="0" borderId="10" xfId="0" applyNumberFormat="1" applyFont="1" applyBorder="1"/>
    <xf numFmtId="43" fontId="20" fillId="0" borderId="11" xfId="0" applyNumberFormat="1" applyFont="1" applyBorder="1"/>
    <xf numFmtId="0" fontId="20" fillId="0" borderId="0" xfId="0" applyFont="1"/>
    <xf numFmtId="2" fontId="20" fillId="0" borderId="28" xfId="0" applyNumberFormat="1" applyFont="1" applyBorder="1"/>
    <xf numFmtId="2" fontId="20" fillId="0" borderId="29" xfId="0" applyNumberFormat="1" applyFont="1" applyBorder="1"/>
    <xf numFmtId="2" fontId="20" fillId="0" borderId="30" xfId="0" applyNumberFormat="1" applyFont="1" applyBorder="1"/>
    <xf numFmtId="2" fontId="20" fillId="0" borderId="31" xfId="0" applyNumberFormat="1" applyFont="1" applyBorder="1"/>
    <xf numFmtId="2" fontId="0" fillId="0" borderId="90" xfId="2" applyNumberFormat="1" applyFont="1" applyBorder="1"/>
    <xf numFmtId="2" fontId="0" fillId="0" borderId="91" xfId="2" applyNumberFormat="1" applyFont="1" applyBorder="1"/>
    <xf numFmtId="43" fontId="0" fillId="0" borderId="91" xfId="2" applyFont="1" applyBorder="1"/>
    <xf numFmtId="43" fontId="0" fillId="0" borderId="92" xfId="2" applyFont="1" applyBorder="1"/>
    <xf numFmtId="166" fontId="20" fillId="0" borderId="10" xfId="0" applyNumberFormat="1" applyFont="1" applyBorder="1"/>
    <xf numFmtId="0" fontId="0" fillId="0" borderId="93" xfId="0" applyBorder="1"/>
    <xf numFmtId="0" fontId="20" fillId="0" borderId="33" xfId="0" applyFont="1" applyBorder="1"/>
    <xf numFmtId="2" fontId="5" fillId="0" borderId="0" xfId="0" applyNumberFormat="1" applyFont="1" applyAlignment="1">
      <alignment horizontal="center" wrapText="1"/>
    </xf>
    <xf numFmtId="166" fontId="19" fillId="0" borderId="8" xfId="0" applyNumberFormat="1" applyFont="1" applyBorder="1"/>
    <xf numFmtId="166" fontId="20" fillId="0" borderId="11" xfId="0" applyNumberFormat="1" applyFont="1" applyBorder="1"/>
    <xf numFmtId="166" fontId="20" fillId="0" borderId="12" xfId="0" applyNumberFormat="1" applyFon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60" xfId="0" applyNumberFormat="1" applyBorder="1"/>
    <xf numFmtId="166" fontId="0" fillId="0" borderId="69" xfId="0" applyNumberFormat="1" applyBorder="1"/>
    <xf numFmtId="166" fontId="20" fillId="0" borderId="8" xfId="0" applyNumberFormat="1" applyFont="1" applyBorder="1"/>
    <xf numFmtId="166" fontId="20" fillId="0" borderId="69" xfId="0" applyNumberFormat="1" applyFont="1" applyBorder="1"/>
    <xf numFmtId="166" fontId="20" fillId="0" borderId="70" xfId="0" applyNumberFormat="1" applyFont="1" applyBorder="1"/>
    <xf numFmtId="166" fontId="0" fillId="0" borderId="3" xfId="0" applyNumberFormat="1" applyBorder="1"/>
    <xf numFmtId="166" fontId="0" fillId="0" borderId="22" xfId="0" applyNumberFormat="1" applyBorder="1"/>
    <xf numFmtId="166" fontId="14" fillId="0" borderId="3" xfId="0" applyNumberFormat="1" applyFont="1" applyBorder="1"/>
    <xf numFmtId="166" fontId="0" fillId="0" borderId="4" xfId="0" applyNumberFormat="1" applyBorder="1"/>
    <xf numFmtId="166" fontId="7" fillId="0" borderId="8" xfId="0" applyNumberFormat="1" applyFont="1" applyBorder="1"/>
    <xf numFmtId="166" fontId="7" fillId="0" borderId="12" xfId="0" applyNumberFormat="1" applyFont="1" applyBorder="1"/>
    <xf numFmtId="166" fontId="7" fillId="0" borderId="10" xfId="0" applyNumberFormat="1" applyFont="1" applyBorder="1"/>
    <xf numFmtId="166" fontId="7" fillId="0" borderId="3" xfId="0" applyNumberFormat="1" applyFont="1" applyBorder="1"/>
    <xf numFmtId="1" fontId="20" fillId="0" borderId="12" xfId="0" applyNumberFormat="1" applyFont="1" applyBorder="1"/>
    <xf numFmtId="1" fontId="20" fillId="0" borderId="10" xfId="0" applyNumberFormat="1" applyFont="1" applyBorder="1"/>
    <xf numFmtId="1" fontId="20" fillId="0" borderId="11" xfId="0" applyNumberFormat="1" applyFont="1" applyBorder="1"/>
    <xf numFmtId="0" fontId="0" fillId="14" borderId="0" xfId="0" applyFill="1" applyAlignment="1">
      <alignment horizontal="center"/>
    </xf>
    <xf numFmtId="0" fontId="0" fillId="14" borderId="0" xfId="0" applyFill="1"/>
    <xf numFmtId="0" fontId="0" fillId="6" borderId="0" xfId="0" applyFill="1" applyAlignment="1">
      <alignment horizontal="center"/>
    </xf>
    <xf numFmtId="0" fontId="0" fillId="0" borderId="94" xfId="0" applyBorder="1"/>
    <xf numFmtId="2" fontId="11" fillId="0" borderId="12" xfId="0" applyNumberFormat="1" applyFont="1" applyBorder="1"/>
    <xf numFmtId="2" fontId="0" fillId="4" borderId="20" xfId="0" applyNumberFormat="1" applyFill="1" applyBorder="1"/>
    <xf numFmtId="2" fontId="27" fillId="0" borderId="10" xfId="0" applyNumberFormat="1" applyFont="1" applyBorder="1"/>
    <xf numFmtId="2" fontId="27" fillId="0" borderId="8" xfId="0" applyNumberFormat="1" applyFont="1" applyBorder="1"/>
    <xf numFmtId="2" fontId="27" fillId="0" borderId="12" xfId="0" applyNumberFormat="1" applyFont="1" applyBorder="1"/>
    <xf numFmtId="166" fontId="27" fillId="0" borderId="10" xfId="0" applyNumberFormat="1" applyFont="1" applyBorder="1"/>
    <xf numFmtId="166" fontId="27" fillId="0" borderId="8" xfId="0" applyNumberFormat="1" applyFont="1" applyBorder="1"/>
    <xf numFmtId="166" fontId="27" fillId="0" borderId="12" xfId="0" applyNumberFormat="1" applyFont="1" applyBorder="1"/>
    <xf numFmtId="0" fontId="18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78" xfId="0" applyBorder="1" applyAlignment="1">
      <alignment horizontal="center" wrapText="1"/>
    </xf>
    <xf numFmtId="0" fontId="6" fillId="8" borderId="43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4" xfId="0" applyFont="1" applyFill="1" applyBorder="1" applyAlignment="1">
      <alignment horizontal="center"/>
    </xf>
    <xf numFmtId="0" fontId="6" fillId="8" borderId="51" xfId="0" applyFont="1" applyFill="1" applyBorder="1" applyAlignment="1">
      <alignment horizontal="center"/>
    </xf>
    <xf numFmtId="0" fontId="6" fillId="8" borderId="49" xfId="0" applyFont="1" applyFill="1" applyBorder="1" applyAlignment="1">
      <alignment horizontal="center"/>
    </xf>
    <xf numFmtId="0" fontId="6" fillId="8" borderId="53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0" fontId="6" fillId="3" borderId="43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10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780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 2025 to Dec. 2025 ESTA Staff 75% Loading -Totals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75969370631735E-2"/>
          <c:y val="8.4373126917543756E-2"/>
          <c:w val="0.91442403062936828"/>
          <c:h val="0.7562618733700528"/>
        </c:manualLayout>
      </c:layou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'Summary-hours'!$C$8:$Z$8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  <c:pt idx="15">
                        <c:v>0</c:v>
                      </c:pt>
                      <c:pt idx="16">
                        <c:v>62</c:v>
                      </c:pt>
                      <c:pt idx="17">
                        <c:v>72</c:v>
                      </c:pt>
                      <c:pt idx="18">
                        <c:v>22</c:v>
                      </c:pt>
                      <c:pt idx="19">
                        <c:v>32</c:v>
                      </c:pt>
                      <c:pt idx="20">
                        <c:v>22</c:v>
                      </c:pt>
                      <c:pt idx="21">
                        <c:v>32</c:v>
                      </c:pt>
                      <c:pt idx="22">
                        <c:v>22</c:v>
                      </c:pt>
                      <c:pt idx="2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39-4C09-9A16-6DCAB945EE1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'Summary-hours'!$C$10:$Z$10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0</c:v>
                      </c:pt>
                      <c:pt idx="16">
                        <c:v>50</c:v>
                      </c:pt>
                      <c:pt idx="17">
                        <c:v>60</c:v>
                      </c:pt>
                      <c:pt idx="18">
                        <c:v>50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40</c:v>
                      </c:pt>
                      <c:pt idx="22">
                        <c:v>50</c:v>
                      </c:pt>
                      <c:pt idx="23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39-4C09-9A16-6DCAB945EE1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'Summary-hours'!$C$11:$Z$11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9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39-4C09-9A16-6DCAB945EE1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'Summary-hours'!$C$12:$Z$12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  <c:pt idx="15">
                        <c:v>0</c:v>
                      </c:pt>
                      <c:pt idx="16">
                        <c:v>40</c:v>
                      </c:pt>
                      <c:pt idx="17">
                        <c:v>32</c:v>
                      </c:pt>
                      <c:pt idx="18">
                        <c:v>48</c:v>
                      </c:pt>
                      <c:pt idx="19">
                        <c:v>32</c:v>
                      </c:pt>
                      <c:pt idx="20">
                        <c:v>48</c:v>
                      </c:pt>
                      <c:pt idx="21">
                        <c:v>44</c:v>
                      </c:pt>
                      <c:pt idx="22">
                        <c:v>68</c:v>
                      </c:pt>
                      <c:pt idx="23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39-4C09-9A16-6DCAB945EE19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'Summary-hours'!$B$18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'Summary-hours'!$C$18:$Z$18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57</c:v>
                      </c:pt>
                      <c:pt idx="1">
                        <c:v>132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128</c:v>
                      </c:pt>
                      <c:pt idx="5">
                        <c:v>80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39-4C09-9A16-6DCAB945EE19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'Summary-hours'!$C$19:$Z$19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  <c:pt idx="15">
                        <c:v>0</c:v>
                      </c:pt>
                      <c:pt idx="16">
                        <c:v>92</c:v>
                      </c:pt>
                      <c:pt idx="17">
                        <c:v>72</c:v>
                      </c:pt>
                      <c:pt idx="18">
                        <c:v>60</c:v>
                      </c:pt>
                      <c:pt idx="19">
                        <c:v>52</c:v>
                      </c:pt>
                      <c:pt idx="20">
                        <c:v>60</c:v>
                      </c:pt>
                      <c:pt idx="21">
                        <c:v>48</c:v>
                      </c:pt>
                      <c:pt idx="22">
                        <c:v>80</c:v>
                      </c:pt>
                      <c:pt idx="23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39-4C09-9A16-6DCAB945EE19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'Summary-hours'!$C$13:$Z$13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  <c:pt idx="15">
                        <c:v>0</c:v>
                      </c:pt>
                      <c:pt idx="16">
                        <c:v>60</c:v>
                      </c:pt>
                      <c:pt idx="17">
                        <c:v>56</c:v>
                      </c:pt>
                      <c:pt idx="18">
                        <c:v>32</c:v>
                      </c:pt>
                      <c:pt idx="19">
                        <c:v>16</c:v>
                      </c:pt>
                      <c:pt idx="20">
                        <c:v>32</c:v>
                      </c:pt>
                      <c:pt idx="21">
                        <c:v>16</c:v>
                      </c:pt>
                      <c:pt idx="22">
                        <c:v>32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39-4C09-9A16-6DCAB945EE19}"/>
                  </c:ext>
                </c:extLst>
              </c15:ser>
            </c15:filteredBarSeries>
            <c15:filteredBa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'Summary-hours'!$B$16</c15:sqref>
                        </c15:formulaRef>
                      </c:ext>
                    </c:extLst>
                    <c:strCache>
                      <c:ptCount val="1"/>
                      <c:pt idx="0">
                        <c:v>Shaeffer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'Summary-hours'!$C$16:$Z$16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145</c:v>
                      </c:pt>
                      <c:pt idx="1">
                        <c:v>162</c:v>
                      </c:pt>
                      <c:pt idx="2">
                        <c:v>142</c:v>
                      </c:pt>
                      <c:pt idx="3">
                        <c:v>111</c:v>
                      </c:pt>
                      <c:pt idx="4">
                        <c:v>168</c:v>
                      </c:pt>
                      <c:pt idx="5">
                        <c:v>176</c:v>
                      </c:pt>
                      <c:pt idx="6">
                        <c:v>124</c:v>
                      </c:pt>
                      <c:pt idx="7">
                        <c:v>124</c:v>
                      </c:pt>
                      <c:pt idx="8">
                        <c:v>124</c:v>
                      </c:pt>
                      <c:pt idx="9">
                        <c:v>124</c:v>
                      </c:pt>
                      <c:pt idx="10">
                        <c:v>124</c:v>
                      </c:pt>
                      <c:pt idx="11">
                        <c:v>124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16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639-4C09-9A16-6DCAB945EE19}"/>
                  </c:ext>
                </c:extLst>
              </c15:ser>
            </c15:filteredBarSeries>
            <c15:filteredBarSeries>
              <c15:ser>
                <c:idx val="1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'Summary-hours'!$B$17</c15:sqref>
                        </c15:formulaRef>
                      </c:ext>
                    </c:extLst>
                    <c:strCache>
                      <c:ptCount val="1"/>
                      <c:pt idx="0">
                        <c:v>Songpol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'Summary-hours'!$C$17:$Z$17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3</c:v>
                      </c:pt>
                      <c:pt idx="1">
                        <c:v>1.5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16</c:v>
                      </c:pt>
                      <c:pt idx="10">
                        <c:v>48</c:v>
                      </c:pt>
                      <c:pt idx="11">
                        <c:v>24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639-4C09-9A16-6DCAB945EE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9"/>
          <c:tx>
            <c:strRef>
              <c:f>'Summary-hours'!$B$28</c:f>
              <c:strCache>
                <c:ptCount val="1"/>
                <c:pt idx="0">
                  <c:v>75% Loading Goal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1790499716656667E-2"/>
                  <c:y val="-3.2026967329526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39-4C09-9A16-6DCAB945EE19}"/>
                </c:ext>
              </c:extLst>
            </c:dLbl>
            <c:dLbl>
              <c:idx val="1"/>
              <c:layout>
                <c:manualLayout>
                  <c:x val="-1.3362566345544235E-2"/>
                  <c:y val="-4.5214542112272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639-4C09-9A16-6DCAB945EE19}"/>
                </c:ext>
              </c:extLst>
            </c:dLbl>
            <c:dLbl>
              <c:idx val="2"/>
              <c:layout>
                <c:manualLayout>
                  <c:x val="-1.6506136704185097E-2"/>
                  <c:y val="-3.5794845838882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639-4C09-9A16-6DCAB945E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'Summary-hours'!$C$28:$Z$28</c:f>
              <c:numCache>
                <c:formatCode>0.00</c:formatCode>
                <c:ptCount val="24"/>
                <c:pt idx="0">
                  <c:v>1584</c:v>
                </c:pt>
                <c:pt idx="1">
                  <c:v>1440</c:v>
                </c:pt>
                <c:pt idx="2">
                  <c:v>1512</c:v>
                </c:pt>
                <c:pt idx="3">
                  <c:v>1584</c:v>
                </c:pt>
                <c:pt idx="4">
                  <c:v>1512</c:v>
                </c:pt>
                <c:pt idx="5">
                  <c:v>1494</c:v>
                </c:pt>
                <c:pt idx="6">
                  <c:v>1716</c:v>
                </c:pt>
                <c:pt idx="7">
                  <c:v>1716</c:v>
                </c:pt>
                <c:pt idx="8">
                  <c:v>1638</c:v>
                </c:pt>
                <c:pt idx="9">
                  <c:v>1716</c:v>
                </c:pt>
                <c:pt idx="10">
                  <c:v>1404</c:v>
                </c:pt>
                <c:pt idx="11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39-4C09-9A16-6DCAB945EE19}"/>
            </c:ext>
          </c:extLst>
        </c:ser>
        <c:ser>
          <c:idx val="4"/>
          <c:order val="10"/>
          <c:tx>
            <c:strRef>
              <c:f>'Summary-hours'!$B$26</c:f>
              <c:strCache>
                <c:ptCount val="1"/>
                <c:pt idx="0">
                  <c:v>Total Worked/Forecasted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3.9301665722188267E-3"/>
                  <c:y val="-1.6955453292102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639-4C09-9A16-6DCAB945EE19}"/>
                </c:ext>
              </c:extLst>
            </c:dLbl>
            <c:dLbl>
              <c:idx val="4"/>
              <c:layout>
                <c:manualLayout>
                  <c:x val="3.1441332577750495E-3"/>
                  <c:y val="-2.6375149565492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639-4C09-9A16-6DCAB945E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'Summary-hours'!$C$26:$T$26</c:f>
              <c:numCache>
                <c:formatCode>0.00</c:formatCode>
                <c:ptCount val="18"/>
                <c:pt idx="0">
                  <c:v>1107.25</c:v>
                </c:pt>
                <c:pt idx="1">
                  <c:v>1249.5</c:v>
                </c:pt>
                <c:pt idx="2">
                  <c:v>1376</c:v>
                </c:pt>
                <c:pt idx="3">
                  <c:v>1190</c:v>
                </c:pt>
                <c:pt idx="4">
                  <c:v>1120</c:v>
                </c:pt>
                <c:pt idx="5">
                  <c:v>1002</c:v>
                </c:pt>
                <c:pt idx="6">
                  <c:v>1003</c:v>
                </c:pt>
                <c:pt idx="7">
                  <c:v>750</c:v>
                </c:pt>
                <c:pt idx="8">
                  <c:v>860</c:v>
                </c:pt>
                <c:pt idx="9">
                  <c:v>720</c:v>
                </c:pt>
                <c:pt idx="10">
                  <c:v>918</c:v>
                </c:pt>
                <c:pt idx="11">
                  <c:v>864</c:v>
                </c:pt>
                <c:pt idx="12">
                  <c:v>520</c:v>
                </c:pt>
                <c:pt idx="13">
                  <c:v>474</c:v>
                </c:pt>
                <c:pt idx="14">
                  <c:v>544</c:v>
                </c:pt>
                <c:pt idx="15">
                  <c:v>0</c:v>
                </c:pt>
                <c:pt idx="16" formatCode="_(* #,##0.00_);_(* \(#,##0.00\);_(* &quot;-&quot;??_);_(@_)">
                  <c:v>560</c:v>
                </c:pt>
                <c:pt idx="17" formatCode="_(* #,##0.00_);_(* \(#,##0.00\);_(* &quot;-&quot;??_);_(@_)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39-4C09-9A16-6DCAB945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</c:lineChart>
      <c:catAx>
        <c:axId val="4056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Alaghehband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9"/>
          <c:tx>
            <c:strRef>
              <c:f>'Summary-hours'!$B$9</c:f>
              <c:strCache>
                <c:ptCount val="1"/>
                <c:pt idx="0">
                  <c:v>Alaghehband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'Summary-hours'!$C$9:$N$9</c:f>
              <c:numCache>
                <c:formatCode>_(* #,##0.00_);_(* \(#,##0.00\);_(* "-"??_);_(@_)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113</c:v>
                </c:pt>
                <c:pt idx="3">
                  <c:v>118</c:v>
                </c:pt>
                <c:pt idx="4">
                  <c:v>84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24</c:v>
                </c:pt>
                <c:pt idx="10">
                  <c:v>8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2-4A76-B977-2B05D208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37F-43E4-A9BC-8F83D7A75A4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7F-43E4-A9BC-8F83D7A75A40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F-43E4-A9BC-8F83D7A75A40}"/>
                  </c:ext>
                </c:extLst>
              </c15:ser>
            </c15:filteredBarSeries>
            <c15:filteredBa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'Summary-hours'!$B$18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'Summary-hours'!$C$18:$Q$18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57</c:v>
                      </c:pt>
                      <c:pt idx="1">
                        <c:v>132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128</c:v>
                      </c:pt>
                      <c:pt idx="5">
                        <c:v>80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F-43E4-A9BC-8F83D7A75A40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F-43E4-A9BC-8F83D7A75A40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F-43E4-A9BC-8F83D7A75A40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F-43E4-A9BC-8F83D7A75A4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37F-43E4-A9BC-8F83D7A7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37F-43E4-A9BC-8F83D7A75A40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Rodas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9"/>
          <c:tx>
            <c:strRef>
              <c:f>'Summary-hours'!$B$14</c:f>
              <c:strCache>
                <c:ptCount val="1"/>
                <c:pt idx="0">
                  <c:v>Rodas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'Summary-hours'!$C$14:$N$14</c:f>
              <c:numCache>
                <c:formatCode>_(* #,##0.00_);_(* \(#,##0.00\);_(* "-"??_);_(@_)</c:formatCode>
                <c:ptCount val="12"/>
                <c:pt idx="0">
                  <c:v>76</c:v>
                </c:pt>
                <c:pt idx="1">
                  <c:v>88</c:v>
                </c:pt>
                <c:pt idx="2">
                  <c:v>123</c:v>
                </c:pt>
                <c:pt idx="3">
                  <c:v>108</c:v>
                </c:pt>
                <c:pt idx="4">
                  <c:v>60</c:v>
                </c:pt>
                <c:pt idx="5">
                  <c:v>48</c:v>
                </c:pt>
                <c:pt idx="6">
                  <c:v>60</c:v>
                </c:pt>
                <c:pt idx="7">
                  <c:v>48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6C-4B6C-8A52-9156564C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B6C-4B6C-8A52-9156564C9F7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6C-4B6C-8A52-9156564C9F77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6C-4B6C-8A52-9156564C9F77}"/>
                  </c:ext>
                </c:extLst>
              </c15:ser>
            </c15:filteredBarSeries>
            <c15:filteredBa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'Summary-hours'!$B$18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'Summary-hours'!$C$18:$Q$18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57</c:v>
                      </c:pt>
                      <c:pt idx="1">
                        <c:v>132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128</c:v>
                      </c:pt>
                      <c:pt idx="5">
                        <c:v>80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6C-4B6C-8A52-9156564C9F77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6C-4B6C-8A52-9156564C9F77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6C-4B6C-8A52-9156564C9F77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6C-4B6C-8A52-9156564C9F7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B6C-4B6C-8A52-9156564C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B6C-4B6C-8A52-9156564C9F77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Saffarpour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10"/>
          <c:tx>
            <c:strRef>
              <c:f>'Summary-hours'!$B$15</c:f>
              <c:strCache>
                <c:ptCount val="1"/>
                <c:pt idx="0">
                  <c:v>Saffarpour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'Summary-hours'!$C$15:$T$15</c:f>
              <c:numCache>
                <c:formatCode>_(* #,##0.00_);_(* \(#,##0.00\);_(* "-"??_);_(@_)</c:formatCode>
                <c:ptCount val="18"/>
                <c:pt idx="0">
                  <c:v>28.5</c:v>
                </c:pt>
                <c:pt idx="1">
                  <c:v>15</c:v>
                </c:pt>
                <c:pt idx="2">
                  <c:v>68</c:v>
                </c:pt>
                <c:pt idx="3">
                  <c:v>39.5</c:v>
                </c:pt>
                <c:pt idx="4">
                  <c:v>72</c:v>
                </c:pt>
                <c:pt idx="5">
                  <c:v>72</c:v>
                </c:pt>
                <c:pt idx="6">
                  <c:v>48</c:v>
                </c:pt>
                <c:pt idx="7">
                  <c:v>48</c:v>
                </c:pt>
                <c:pt idx="8">
                  <c:v>32</c:v>
                </c:pt>
                <c:pt idx="9">
                  <c:v>32</c:v>
                </c:pt>
                <c:pt idx="10">
                  <c:v>20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40</c:v>
                </c:pt>
                <c:pt idx="15">
                  <c:v>0</c:v>
                </c:pt>
                <c:pt idx="16">
                  <c:v>40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C-44EC-B564-E0A32D1E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AD-458C-8D46-13357B9F7B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AD-458C-8D46-13357B9F7B0C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AD-458C-8D46-13357B9F7B0C}"/>
                  </c:ext>
                </c:extLst>
              </c15:ser>
            </c15:filteredBarSeries>
            <c15:filteredBa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'Summary-hours'!$B$18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'Summary-hours'!$C$18:$Q$18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57</c:v>
                      </c:pt>
                      <c:pt idx="1">
                        <c:v>132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128</c:v>
                      </c:pt>
                      <c:pt idx="5">
                        <c:v>80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AD-458C-8D46-13357B9F7B0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AD-458C-8D46-13357B9F7B0C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AD-458C-8D46-13357B9F7B0C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6AD-458C-8D46-13357B9F7B0C}"/>
                  </c:ext>
                </c:extLst>
              </c15:ser>
            </c15:filteredBarSeries>
            <c15:filteredBar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'Summary-hours'!$B$16</c15:sqref>
                        </c15:formulaRef>
                      </c:ext>
                    </c:extLst>
                    <c:strCache>
                      <c:ptCount val="1"/>
                      <c:pt idx="0">
                        <c:v>Shaeffer</c:v>
                      </c:pt>
                    </c:strCache>
                  </c:strRef>
                </c:tx>
                <c:spPr>
                  <a:solidFill>
                    <a:srgbClr val="4472C4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'Summary-hours'!$C$16:$Z$16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145</c:v>
                      </c:pt>
                      <c:pt idx="1">
                        <c:v>162</c:v>
                      </c:pt>
                      <c:pt idx="2">
                        <c:v>142</c:v>
                      </c:pt>
                      <c:pt idx="3">
                        <c:v>111</c:v>
                      </c:pt>
                      <c:pt idx="4">
                        <c:v>168</c:v>
                      </c:pt>
                      <c:pt idx="5">
                        <c:v>176</c:v>
                      </c:pt>
                      <c:pt idx="6">
                        <c:v>124</c:v>
                      </c:pt>
                      <c:pt idx="7">
                        <c:v>124</c:v>
                      </c:pt>
                      <c:pt idx="8">
                        <c:v>124</c:v>
                      </c:pt>
                      <c:pt idx="9">
                        <c:v>124</c:v>
                      </c:pt>
                      <c:pt idx="10">
                        <c:v>124</c:v>
                      </c:pt>
                      <c:pt idx="11">
                        <c:v>124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16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AD-458C-8D46-13357B9F7B0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6AD-458C-8D46-13357B9F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6AD-458C-8D46-13357B9F7B0C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Shaeffer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9"/>
          <c:tx>
            <c:strRef>
              <c:f>'Summary-hours'!$B$16</c:f>
              <c:strCache>
                <c:ptCount val="1"/>
                <c:pt idx="0">
                  <c:v>Shaeffer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'Summary-hours'!$C$16:$Z$16</c:f>
              <c:numCache>
                <c:formatCode>_(* #,##0.00_);_(* \(#,##0.00\);_(* "-"??_);_(@_)</c:formatCode>
                <c:ptCount val="24"/>
                <c:pt idx="0">
                  <c:v>145</c:v>
                </c:pt>
                <c:pt idx="1">
                  <c:v>162</c:v>
                </c:pt>
                <c:pt idx="2">
                  <c:v>142</c:v>
                </c:pt>
                <c:pt idx="3">
                  <c:v>111</c:v>
                </c:pt>
                <c:pt idx="4">
                  <c:v>168</c:v>
                </c:pt>
                <c:pt idx="5">
                  <c:v>176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0</c:v>
                </c:pt>
                <c:pt idx="16">
                  <c:v>30</c:v>
                </c:pt>
                <c:pt idx="17">
                  <c:v>30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49ED-BB20-10B27BA1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960-49ED-BB20-10B27BA1889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60-49ED-BB20-10B27BA18891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60-49ED-BB20-10B27BA18891}"/>
                  </c:ext>
                </c:extLst>
              </c15:ser>
            </c15:filteredBarSeries>
            <c15:filteredBa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'Summary-hours'!$B$18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'Summary-hours'!$C$18:$Q$18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57</c:v>
                      </c:pt>
                      <c:pt idx="1">
                        <c:v>132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128</c:v>
                      </c:pt>
                      <c:pt idx="5">
                        <c:v>80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60-49ED-BB20-10B27BA18891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60-49ED-BB20-10B27BA18891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960-49ED-BB20-10B27BA18891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60-49ED-BB20-10B27BA1889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960-49ED-BB20-10B27BA1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960-49ED-BB20-10B27BA18891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8"/>
          <c:tx>
            <c:strRef>
              <c:f>'Summary-hours'!$B$20</c:f>
              <c:strCache>
                <c:ptCount val="1"/>
                <c:pt idx="0">
                  <c:v>Abad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'Summary-hours'!$C$20:$N$20</c:f>
              <c:numCache>
                <c:formatCode>_(* #,##0.00_);_(* \(#,##0.00\);_(* "-"??_);_(@_)</c:formatCode>
                <c:ptCount val="12"/>
                <c:pt idx="0">
                  <c:v>178.25</c:v>
                </c:pt>
                <c:pt idx="1">
                  <c:v>167</c:v>
                </c:pt>
                <c:pt idx="2">
                  <c:v>173</c:v>
                </c:pt>
                <c:pt idx="3">
                  <c:v>139</c:v>
                </c:pt>
                <c:pt idx="4">
                  <c:v>132</c:v>
                </c:pt>
                <c:pt idx="5">
                  <c:v>163</c:v>
                </c:pt>
                <c:pt idx="6">
                  <c:v>176</c:v>
                </c:pt>
                <c:pt idx="7">
                  <c:v>88</c:v>
                </c:pt>
                <c:pt idx="8">
                  <c:v>128</c:v>
                </c:pt>
                <c:pt idx="9">
                  <c:v>128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0-427A-9C2A-AE40D494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F50-427A-9C2A-AE40D4944028}"/>
                  </c:ext>
                </c:extLst>
              </c15:ser>
            </c15:filteredBarSeries>
            <c15:filteredBar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'Summary-hours'!$B$18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'Summary-hours'!$C$18:$Q$18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57</c:v>
                      </c:pt>
                      <c:pt idx="1">
                        <c:v>132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128</c:v>
                      </c:pt>
                      <c:pt idx="5">
                        <c:v>80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50-427A-9C2A-AE40D4944028}"/>
                  </c:ext>
                </c:extLst>
              </c15:ser>
            </c15:filteredBarSeries>
            <c15:filteredBa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50-427A-9C2A-AE40D4944028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50-427A-9C2A-AE40D4944028}"/>
                  </c:ext>
                </c:extLst>
              </c15:ser>
            </c15:filteredBarSeries>
            <c15:filteredBarSeries>
              <c15:ser>
                <c:idx val="1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50-427A-9C2A-AE40D4944028}"/>
                  </c:ext>
                </c:extLst>
              </c15:ser>
            </c15:filteredBarSeries>
            <c15:filteredBa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Rodas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'Summary-hours'!$C$14:$N$14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76</c:v>
                      </c:pt>
                      <c:pt idx="1">
                        <c:v>88</c:v>
                      </c:pt>
                      <c:pt idx="2">
                        <c:v>123</c:v>
                      </c:pt>
                      <c:pt idx="3">
                        <c:v>108</c:v>
                      </c:pt>
                      <c:pt idx="4">
                        <c:v>60</c:v>
                      </c:pt>
                      <c:pt idx="5">
                        <c:v>48</c:v>
                      </c:pt>
                      <c:pt idx="6">
                        <c:v>60</c:v>
                      </c:pt>
                      <c:pt idx="7">
                        <c:v>48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50-427A-9C2A-AE40D494402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5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F50-427A-9C2A-AE40D494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6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F50-427A-9C2A-AE40D4944028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 2025 to December 2025ESTA Staff 75 % Loading -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75969370631735E-2"/>
          <c:y val="8.4373126917543756E-2"/>
          <c:w val="0.91442403062936828"/>
          <c:h val="0.75626187337005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'Summary-hours'!$B$8</c:f>
              <c:strCache>
                <c:ptCount val="1"/>
                <c:pt idx="0">
                  <c:v>Atanacio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'Summary-hours'!$C$8:$Z$8</c:f>
              <c:numCache>
                <c:formatCode>_(* #,##0.00_);_(* \(#,##0.00\);_(* "-"??_);_(@_)</c:formatCode>
                <c:ptCount val="24"/>
                <c:pt idx="0">
                  <c:v>39</c:v>
                </c:pt>
                <c:pt idx="1">
                  <c:v>111</c:v>
                </c:pt>
                <c:pt idx="2">
                  <c:v>83.5</c:v>
                </c:pt>
                <c:pt idx="3">
                  <c:v>100</c:v>
                </c:pt>
                <c:pt idx="4">
                  <c:v>94</c:v>
                </c:pt>
                <c:pt idx="5">
                  <c:v>96</c:v>
                </c:pt>
                <c:pt idx="6">
                  <c:v>88</c:v>
                </c:pt>
                <c:pt idx="7">
                  <c:v>70</c:v>
                </c:pt>
                <c:pt idx="8">
                  <c:v>72</c:v>
                </c:pt>
                <c:pt idx="9">
                  <c:v>76</c:v>
                </c:pt>
                <c:pt idx="10">
                  <c:v>66</c:v>
                </c:pt>
                <c:pt idx="11">
                  <c:v>80</c:v>
                </c:pt>
                <c:pt idx="12">
                  <c:v>62</c:v>
                </c:pt>
                <c:pt idx="13">
                  <c:v>72</c:v>
                </c:pt>
                <c:pt idx="14">
                  <c:v>62</c:v>
                </c:pt>
                <c:pt idx="15">
                  <c:v>0</c:v>
                </c:pt>
                <c:pt idx="16">
                  <c:v>62</c:v>
                </c:pt>
                <c:pt idx="17">
                  <c:v>72</c:v>
                </c:pt>
                <c:pt idx="18">
                  <c:v>22</c:v>
                </c:pt>
                <c:pt idx="19">
                  <c:v>32</c:v>
                </c:pt>
                <c:pt idx="20">
                  <c:v>22</c:v>
                </c:pt>
                <c:pt idx="21">
                  <c:v>32</c:v>
                </c:pt>
                <c:pt idx="22">
                  <c:v>22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4CF-8745-32A73EE9118A}"/>
            </c:ext>
          </c:extLst>
        </c:ser>
        <c:ser>
          <c:idx val="14"/>
          <c:order val="1"/>
          <c:tx>
            <c:strRef>
              <c:f>'Summary-hours'!$B$9</c:f>
              <c:strCache>
                <c:ptCount val="1"/>
                <c:pt idx="0">
                  <c:v>Alaghehband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'Summary-hours'!$C$9:$T$9</c:f>
              <c:numCache>
                <c:formatCode>_(* #,##0.00_);_(* \(#,##0.00\);_(* "-"??_);_(@_)</c:formatCode>
                <c:ptCount val="18"/>
                <c:pt idx="0">
                  <c:v>75</c:v>
                </c:pt>
                <c:pt idx="1">
                  <c:v>85</c:v>
                </c:pt>
                <c:pt idx="2">
                  <c:v>113</c:v>
                </c:pt>
                <c:pt idx="3">
                  <c:v>118</c:v>
                </c:pt>
                <c:pt idx="4">
                  <c:v>84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24</c:v>
                </c:pt>
                <c:pt idx="10">
                  <c:v>8</c:v>
                </c:pt>
                <c:pt idx="11">
                  <c:v>16</c:v>
                </c:pt>
                <c:pt idx="12">
                  <c:v>16</c:v>
                </c:pt>
                <c:pt idx="13">
                  <c:v>24</c:v>
                </c:pt>
                <c:pt idx="14">
                  <c:v>16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6-4EB0-9E7B-B91097D53488}"/>
            </c:ext>
          </c:extLst>
        </c:ser>
        <c:ser>
          <c:idx val="1"/>
          <c:order val="2"/>
          <c:tx>
            <c:strRef>
              <c:f>'Summary-hours'!$B$10</c:f>
              <c:strCache>
                <c:ptCount val="1"/>
                <c:pt idx="0">
                  <c:v>Caceres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'Summary-hours'!$C$10:$Z$10</c:f>
              <c:numCache>
                <c:formatCode>_(* #,##0.00_);_(* \(#,##0.00\);_(* "-"??_);_(@_)</c:formatCode>
                <c:ptCount val="24"/>
                <c:pt idx="0">
                  <c:v>98</c:v>
                </c:pt>
                <c:pt idx="1">
                  <c:v>62</c:v>
                </c:pt>
                <c:pt idx="2">
                  <c:v>70</c:v>
                </c:pt>
                <c:pt idx="3">
                  <c:v>80</c:v>
                </c:pt>
                <c:pt idx="4">
                  <c:v>58</c:v>
                </c:pt>
                <c:pt idx="5">
                  <c:v>78</c:v>
                </c:pt>
                <c:pt idx="6">
                  <c:v>80</c:v>
                </c:pt>
                <c:pt idx="7">
                  <c:v>58</c:v>
                </c:pt>
                <c:pt idx="8">
                  <c:v>90</c:v>
                </c:pt>
                <c:pt idx="9">
                  <c:v>80</c:v>
                </c:pt>
                <c:pt idx="10">
                  <c:v>180</c:v>
                </c:pt>
                <c:pt idx="11">
                  <c:v>190</c:v>
                </c:pt>
                <c:pt idx="12">
                  <c:v>50</c:v>
                </c:pt>
                <c:pt idx="13">
                  <c:v>40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  <c:pt idx="20">
                  <c:v>50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E-44CF-8745-32A73EE9118A}"/>
            </c:ext>
          </c:extLst>
        </c:ser>
        <c:ser>
          <c:idx val="2"/>
          <c:order val="3"/>
          <c:tx>
            <c:strRef>
              <c:f>'Summary-hours'!$B$11</c:f>
              <c:strCache>
                <c:ptCount val="1"/>
                <c:pt idx="0">
                  <c:v>Farah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'Summary-hours'!$C$11:$Z$11</c:f>
              <c:numCache>
                <c:formatCode>_(* #,##0.00_);_(* \(#,##0.00\);_(* "-"??_);_(@_)</c:formatCode>
                <c:ptCount val="24"/>
                <c:pt idx="0">
                  <c:v>9</c:v>
                </c:pt>
                <c:pt idx="1">
                  <c:v>20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E-44CF-8745-32A73EE9118A}"/>
            </c:ext>
          </c:extLst>
        </c:ser>
        <c:ser>
          <c:idx val="3"/>
          <c:order val="4"/>
          <c:tx>
            <c:strRef>
              <c:f>'Summary-hours'!$B$12</c:f>
              <c:strCache>
                <c:ptCount val="1"/>
                <c:pt idx="0">
                  <c:v>Fustar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'Summary-hours'!$C$12:$Z$12</c:f>
              <c:numCache>
                <c:formatCode>_(* #,##0.00_);_(* \(#,##0.00\);_(* "-"??_);_(@_)</c:formatCode>
                <c:ptCount val="24"/>
                <c:pt idx="0">
                  <c:v>115</c:v>
                </c:pt>
                <c:pt idx="1">
                  <c:v>138</c:v>
                </c:pt>
                <c:pt idx="2">
                  <c:v>100</c:v>
                </c:pt>
                <c:pt idx="3">
                  <c:v>78</c:v>
                </c:pt>
                <c:pt idx="4">
                  <c:v>64</c:v>
                </c:pt>
                <c:pt idx="5">
                  <c:v>50</c:v>
                </c:pt>
                <c:pt idx="6">
                  <c:v>120</c:v>
                </c:pt>
                <c:pt idx="7">
                  <c:v>82</c:v>
                </c:pt>
                <c:pt idx="8">
                  <c:v>66</c:v>
                </c:pt>
                <c:pt idx="9">
                  <c:v>62</c:v>
                </c:pt>
                <c:pt idx="10">
                  <c:v>126</c:v>
                </c:pt>
                <c:pt idx="11">
                  <c:v>94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  <c:pt idx="15">
                  <c:v>0</c:v>
                </c:pt>
                <c:pt idx="16">
                  <c:v>40</c:v>
                </c:pt>
                <c:pt idx="17">
                  <c:v>32</c:v>
                </c:pt>
                <c:pt idx="18">
                  <c:v>48</c:v>
                </c:pt>
                <c:pt idx="19">
                  <c:v>32</c:v>
                </c:pt>
                <c:pt idx="20">
                  <c:v>48</c:v>
                </c:pt>
                <c:pt idx="21">
                  <c:v>44</c:v>
                </c:pt>
                <c:pt idx="22">
                  <c:v>68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E-44CF-8745-32A73EE9118A}"/>
            </c:ext>
          </c:extLst>
        </c:ser>
        <c:ser>
          <c:idx val="9"/>
          <c:order val="5"/>
          <c:tx>
            <c:strRef>
              <c:f>'Summary-hours'!$B$13</c:f>
              <c:strCache>
                <c:ptCount val="1"/>
                <c:pt idx="0">
                  <c:v>Ocando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'Summary-hours'!$C$13:$Z$13</c:f>
              <c:numCache>
                <c:formatCode>_(* #,##0.00_);_(* \(#,##0.00\);_(* "-"??_);_(@_)</c:formatCode>
                <c:ptCount val="24"/>
                <c:pt idx="0">
                  <c:v>154.5</c:v>
                </c:pt>
                <c:pt idx="1">
                  <c:v>160</c:v>
                </c:pt>
                <c:pt idx="2">
                  <c:v>193.5</c:v>
                </c:pt>
                <c:pt idx="3">
                  <c:v>145.5</c:v>
                </c:pt>
                <c:pt idx="4">
                  <c:v>132</c:v>
                </c:pt>
                <c:pt idx="5">
                  <c:v>99</c:v>
                </c:pt>
                <c:pt idx="6">
                  <c:v>119</c:v>
                </c:pt>
                <c:pt idx="7">
                  <c:v>40</c:v>
                </c:pt>
                <c:pt idx="8">
                  <c:v>72</c:v>
                </c:pt>
                <c:pt idx="9">
                  <c:v>24</c:v>
                </c:pt>
                <c:pt idx="10">
                  <c:v>40</c:v>
                </c:pt>
                <c:pt idx="11">
                  <c:v>56</c:v>
                </c:pt>
                <c:pt idx="12">
                  <c:v>40</c:v>
                </c:pt>
                <c:pt idx="13">
                  <c:v>20</c:v>
                </c:pt>
                <c:pt idx="14">
                  <c:v>56</c:v>
                </c:pt>
                <c:pt idx="15">
                  <c:v>0</c:v>
                </c:pt>
                <c:pt idx="16">
                  <c:v>60</c:v>
                </c:pt>
                <c:pt idx="17">
                  <c:v>56</c:v>
                </c:pt>
                <c:pt idx="18">
                  <c:v>32</c:v>
                </c:pt>
                <c:pt idx="19">
                  <c:v>16</c:v>
                </c:pt>
                <c:pt idx="20">
                  <c:v>32</c:v>
                </c:pt>
                <c:pt idx="21">
                  <c:v>16</c:v>
                </c:pt>
                <c:pt idx="22">
                  <c:v>32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5E-44CF-8745-32A73EE9118A}"/>
            </c:ext>
          </c:extLst>
        </c:ser>
        <c:ser>
          <c:idx val="4"/>
          <c:order val="6"/>
          <c:tx>
            <c:strRef>
              <c:f>'Summary-hours'!$B$14</c:f>
              <c:strCache>
                <c:ptCount val="1"/>
                <c:pt idx="0">
                  <c:v>Rodas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'Summary-hours'!$C$14:$Z$14</c:f>
              <c:numCache>
                <c:formatCode>_(* #,##0.00_);_(* \(#,##0.00\);_(* "-"??_);_(@_)</c:formatCode>
                <c:ptCount val="24"/>
                <c:pt idx="0">
                  <c:v>76</c:v>
                </c:pt>
                <c:pt idx="1">
                  <c:v>88</c:v>
                </c:pt>
                <c:pt idx="2">
                  <c:v>123</c:v>
                </c:pt>
                <c:pt idx="3">
                  <c:v>108</c:v>
                </c:pt>
                <c:pt idx="4">
                  <c:v>60</c:v>
                </c:pt>
                <c:pt idx="5">
                  <c:v>48</c:v>
                </c:pt>
                <c:pt idx="6">
                  <c:v>60</c:v>
                </c:pt>
                <c:pt idx="7">
                  <c:v>48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40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40</c:v>
                </c:pt>
                <c:pt idx="18">
                  <c:v>50</c:v>
                </c:pt>
                <c:pt idx="19">
                  <c:v>40</c:v>
                </c:pt>
                <c:pt idx="20">
                  <c:v>50</c:v>
                </c:pt>
                <c:pt idx="21">
                  <c:v>40</c:v>
                </c:pt>
                <c:pt idx="22">
                  <c:v>50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6-45EE-8747-AC71B8663C5D}"/>
            </c:ext>
          </c:extLst>
        </c:ser>
        <c:ser>
          <c:idx val="15"/>
          <c:order val="7"/>
          <c:tx>
            <c:strRef>
              <c:f>'Summary-hours'!$B$15</c:f>
              <c:strCache>
                <c:ptCount val="1"/>
                <c:pt idx="0">
                  <c:v>Saffarpour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'Summary-hours'!$C$15:$T$15</c:f>
              <c:numCache>
                <c:formatCode>_(* #,##0.00_);_(* \(#,##0.00\);_(* "-"??_);_(@_)</c:formatCode>
                <c:ptCount val="18"/>
                <c:pt idx="0">
                  <c:v>28.5</c:v>
                </c:pt>
                <c:pt idx="1">
                  <c:v>15</c:v>
                </c:pt>
                <c:pt idx="2">
                  <c:v>68</c:v>
                </c:pt>
                <c:pt idx="3">
                  <c:v>39.5</c:v>
                </c:pt>
                <c:pt idx="4">
                  <c:v>72</c:v>
                </c:pt>
                <c:pt idx="5">
                  <c:v>72</c:v>
                </c:pt>
                <c:pt idx="6">
                  <c:v>48</c:v>
                </c:pt>
                <c:pt idx="7">
                  <c:v>48</c:v>
                </c:pt>
                <c:pt idx="8">
                  <c:v>32</c:v>
                </c:pt>
                <c:pt idx="9">
                  <c:v>32</c:v>
                </c:pt>
                <c:pt idx="10">
                  <c:v>20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40</c:v>
                </c:pt>
                <c:pt idx="15">
                  <c:v>0</c:v>
                </c:pt>
                <c:pt idx="16">
                  <c:v>40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6-4EB0-9E7B-B91097D53488}"/>
            </c:ext>
          </c:extLst>
        </c:ser>
        <c:ser>
          <c:idx val="12"/>
          <c:order val="8"/>
          <c:tx>
            <c:strRef>
              <c:f>'Summary-hours'!$B$16</c:f>
              <c:strCache>
                <c:ptCount val="1"/>
                <c:pt idx="0">
                  <c:v>Shaeffer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'Summary-hours'!$C$16:$Z$16</c:f>
              <c:numCache>
                <c:formatCode>_(* #,##0.00_);_(* \(#,##0.00\);_(* "-"??_);_(@_)</c:formatCode>
                <c:ptCount val="24"/>
                <c:pt idx="0">
                  <c:v>145</c:v>
                </c:pt>
                <c:pt idx="1">
                  <c:v>162</c:v>
                </c:pt>
                <c:pt idx="2">
                  <c:v>142</c:v>
                </c:pt>
                <c:pt idx="3">
                  <c:v>111</c:v>
                </c:pt>
                <c:pt idx="4">
                  <c:v>168</c:v>
                </c:pt>
                <c:pt idx="5">
                  <c:v>176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0</c:v>
                </c:pt>
                <c:pt idx="16">
                  <c:v>30</c:v>
                </c:pt>
                <c:pt idx="17">
                  <c:v>30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C5E-44CF-8745-32A73EE9118A}"/>
            </c:ext>
          </c:extLst>
        </c:ser>
        <c:ser>
          <c:idx val="13"/>
          <c:order val="9"/>
          <c:tx>
            <c:strRef>
              <c:f>'Summary-hours'!$B$17</c:f>
              <c:strCache>
                <c:ptCount val="1"/>
                <c:pt idx="0">
                  <c:v>Songpol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'Summary-hours'!$C$17:$Z$17</c:f>
              <c:numCache>
                <c:formatCode>_(* #,##0.00_);_(* \(#,##0.00\);_(* "-"??_);_(@_)</c:formatCode>
                <c:ptCount val="24"/>
                <c:pt idx="0">
                  <c:v>3</c:v>
                </c:pt>
                <c:pt idx="1">
                  <c:v>1.5</c:v>
                </c:pt>
                <c:pt idx="2">
                  <c:v>18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48</c:v>
                </c:pt>
                <c:pt idx="11">
                  <c:v>24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5E-44CF-8745-32A73EE9118A}"/>
            </c:ext>
          </c:extLst>
        </c:ser>
        <c:ser>
          <c:idx val="6"/>
          <c:order val="10"/>
          <c:tx>
            <c:strRef>
              <c:f>'Summary-hours'!$B$18</c:f>
              <c:strCache>
                <c:ptCount val="1"/>
                <c:pt idx="0">
                  <c:v>Uluski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'Summary-hours'!$C$18:$Z$18</c:f>
              <c:numCache>
                <c:formatCode>_(* #,##0.00_);_(* \(#,##0.00\);_(* "-"??_);_(@_)</c:formatCode>
                <c:ptCount val="24"/>
                <c:pt idx="0">
                  <c:v>57</c:v>
                </c:pt>
                <c:pt idx="1">
                  <c:v>132</c:v>
                </c:pt>
                <c:pt idx="2">
                  <c:v>151</c:v>
                </c:pt>
                <c:pt idx="3">
                  <c:v>152</c:v>
                </c:pt>
                <c:pt idx="4">
                  <c:v>128</c:v>
                </c:pt>
                <c:pt idx="5">
                  <c:v>80</c:v>
                </c:pt>
                <c:pt idx="6">
                  <c:v>40</c:v>
                </c:pt>
                <c:pt idx="7">
                  <c:v>48</c:v>
                </c:pt>
                <c:pt idx="8">
                  <c:v>48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5E-44CF-8745-32A73EE9118A}"/>
            </c:ext>
          </c:extLst>
        </c:ser>
        <c:ser>
          <c:idx val="7"/>
          <c:order val="11"/>
          <c:tx>
            <c:strRef>
              <c:f>'Summary-hours'!$B$19</c:f>
              <c:strCache>
                <c:ptCount val="1"/>
                <c:pt idx="0">
                  <c:v>Wasley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'Summary-hours'!$C$19:$Z$19</c:f>
              <c:numCache>
                <c:formatCode>_(* #,##0.00_);_(* \(#,##0.00\);_(* "-"??_);_(@_)</c:formatCode>
                <c:ptCount val="24"/>
                <c:pt idx="0">
                  <c:v>129</c:v>
                </c:pt>
                <c:pt idx="1">
                  <c:v>108</c:v>
                </c:pt>
                <c:pt idx="2">
                  <c:v>111</c:v>
                </c:pt>
                <c:pt idx="3">
                  <c:v>103</c:v>
                </c:pt>
                <c:pt idx="4">
                  <c:v>116</c:v>
                </c:pt>
                <c:pt idx="5">
                  <c:v>124</c:v>
                </c:pt>
                <c:pt idx="6">
                  <c:v>132</c:v>
                </c:pt>
                <c:pt idx="7">
                  <c:v>116</c:v>
                </c:pt>
                <c:pt idx="8">
                  <c:v>140</c:v>
                </c:pt>
                <c:pt idx="9">
                  <c:v>96</c:v>
                </c:pt>
                <c:pt idx="10">
                  <c:v>176</c:v>
                </c:pt>
                <c:pt idx="11">
                  <c:v>140</c:v>
                </c:pt>
                <c:pt idx="12">
                  <c:v>108</c:v>
                </c:pt>
                <c:pt idx="13">
                  <c:v>84</c:v>
                </c:pt>
                <c:pt idx="14">
                  <c:v>88</c:v>
                </c:pt>
                <c:pt idx="15">
                  <c:v>0</c:v>
                </c:pt>
                <c:pt idx="16">
                  <c:v>92</c:v>
                </c:pt>
                <c:pt idx="17">
                  <c:v>72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48</c:v>
                </c:pt>
                <c:pt idx="22">
                  <c:v>80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5E-44CF-8745-32A73EE9118A}"/>
            </c:ext>
          </c:extLst>
        </c:ser>
        <c:ser>
          <c:idx val="8"/>
          <c:order val="12"/>
          <c:tx>
            <c:strRef>
              <c:f>'Summary-hours'!$B$20</c:f>
              <c:strCache>
                <c:ptCount val="1"/>
                <c:pt idx="0">
                  <c:v>Abad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'Summary-hours'!$C$20:$N$20</c:f>
              <c:numCache>
                <c:formatCode>_(* #,##0.00_);_(* \(#,##0.00\);_(* "-"??_);_(@_)</c:formatCode>
                <c:ptCount val="12"/>
                <c:pt idx="0">
                  <c:v>178.25</c:v>
                </c:pt>
                <c:pt idx="1">
                  <c:v>167</c:v>
                </c:pt>
                <c:pt idx="2">
                  <c:v>173</c:v>
                </c:pt>
                <c:pt idx="3">
                  <c:v>139</c:v>
                </c:pt>
                <c:pt idx="4">
                  <c:v>132</c:v>
                </c:pt>
                <c:pt idx="5">
                  <c:v>163</c:v>
                </c:pt>
                <c:pt idx="6">
                  <c:v>176</c:v>
                </c:pt>
                <c:pt idx="7">
                  <c:v>88</c:v>
                </c:pt>
                <c:pt idx="8">
                  <c:v>128</c:v>
                </c:pt>
                <c:pt idx="9">
                  <c:v>128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5E-44CF-8745-32A73EE9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641824"/>
        <c:axId val="174749328"/>
      </c:barChart>
      <c:lineChart>
        <c:grouping val="standard"/>
        <c:varyColors val="0"/>
        <c:ser>
          <c:idx val="5"/>
          <c:order val="13"/>
          <c:tx>
            <c:strRef>
              <c:f>'Summary-hours'!$B$28</c:f>
              <c:strCache>
                <c:ptCount val="1"/>
                <c:pt idx="0">
                  <c:v>75% Loading Goal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('Summary-hours'!$C$5:$Z$5,'Summary-hours'!$C$6:$Z$6,'Summary-hours'!$C$7:$Z$7)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'Summary-hours'!$C$28:$Z$28</c:f>
              <c:numCache>
                <c:formatCode>0.00</c:formatCode>
                <c:ptCount val="24"/>
                <c:pt idx="0">
                  <c:v>1584</c:v>
                </c:pt>
                <c:pt idx="1">
                  <c:v>1440</c:v>
                </c:pt>
                <c:pt idx="2">
                  <c:v>1512</c:v>
                </c:pt>
                <c:pt idx="3">
                  <c:v>1584</c:v>
                </c:pt>
                <c:pt idx="4">
                  <c:v>1512</c:v>
                </c:pt>
                <c:pt idx="5">
                  <c:v>1494</c:v>
                </c:pt>
                <c:pt idx="6">
                  <c:v>1716</c:v>
                </c:pt>
                <c:pt idx="7">
                  <c:v>1716</c:v>
                </c:pt>
                <c:pt idx="8">
                  <c:v>1638</c:v>
                </c:pt>
                <c:pt idx="9">
                  <c:v>1716</c:v>
                </c:pt>
                <c:pt idx="10">
                  <c:v>1404</c:v>
                </c:pt>
                <c:pt idx="11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A-4502-BD0B-C5B822BC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</c:lineChart>
      <c:catAx>
        <c:axId val="4056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% Loading for 2025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'2025_Chart'!$G$7</c:f>
              <c:strCache>
                <c:ptCount val="1"/>
                <c:pt idx="0">
                  <c:v>Projected % Loading</c:v>
                </c:pt>
              </c:strCache>
            </c:strRef>
          </c:tx>
          <c:spPr>
            <a:solidFill>
              <a:srgbClr val="F78009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FFC000"/>
              </a:contourClr>
            </a:sp3d>
          </c:spPr>
          <c:invertIfNegative val="0"/>
          <c:dLbls>
            <c:dLbl>
              <c:idx val="2"/>
              <c:layout>
                <c:manualLayout>
                  <c:x val="-1.2524461324890773E-2"/>
                  <c:y val="-3.8132370916328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35-4DF9-BF46-20AB1380DCF9}"/>
                </c:ext>
              </c:extLst>
            </c:dLbl>
            <c:dLbl>
              <c:idx val="3"/>
              <c:layout>
                <c:manualLayout>
                  <c:x val="-3.8268745297799412E-17"/>
                  <c:y val="-4.5065529264752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F2-4E96-8F8B-CCEA1E8099F7}"/>
                </c:ext>
              </c:extLst>
            </c:dLbl>
            <c:dLbl>
              <c:idx val="4"/>
              <c:layout>
                <c:manualLayout>
                  <c:x val="-2.0874102208151325E-2"/>
                  <c:y val="-3.466579174211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35-4DF9-BF46-20AB1380DCF9}"/>
                </c:ext>
              </c:extLst>
            </c:dLbl>
            <c:dLbl>
              <c:idx val="5"/>
              <c:layout>
                <c:manualLayout>
                  <c:x val="-1.4611871545705901E-2"/>
                  <c:y val="-2.7732633393693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F2-4E96-8F8B-CCEA1E8099F7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'2025_Chart'!$F$8:$F$21</c15:sqref>
                  </c15:fullRef>
                </c:ext>
              </c:extLst>
              <c:f>'2025_Chart'!$F$8:$F$20</c:f>
              <c:strCache>
                <c:ptCount val="13"/>
                <c:pt idx="0">
                  <c:v>Atanacio</c:v>
                </c:pt>
                <c:pt idx="1">
                  <c:v>Alaghehband</c:v>
                </c:pt>
                <c:pt idx="2">
                  <c:v>Caceres</c:v>
                </c:pt>
                <c:pt idx="3">
                  <c:v>Farah</c:v>
                </c:pt>
                <c:pt idx="4">
                  <c:v>Fustar</c:v>
                </c:pt>
                <c:pt idx="5">
                  <c:v>Ocando</c:v>
                </c:pt>
                <c:pt idx="6">
                  <c:v>Rodas</c:v>
                </c:pt>
                <c:pt idx="7">
                  <c:v>Saffarpour</c:v>
                </c:pt>
                <c:pt idx="8">
                  <c:v>Shaeffer</c:v>
                </c:pt>
                <c:pt idx="9">
                  <c:v>Songpol</c:v>
                </c:pt>
                <c:pt idx="10">
                  <c:v>Uluski</c:v>
                </c:pt>
                <c:pt idx="11">
                  <c:v>Wasley</c:v>
                </c:pt>
                <c:pt idx="12">
                  <c:v>Abad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'2025_Chart'!$G$8:$G$21</c15:sqref>
                  </c15:fullRef>
                </c:ext>
              </c:extLst>
              <c:f>'2025_Chart'!$G$8:$G$20</c:f>
              <c:numCache>
                <c:formatCode>0.00%</c:formatCode>
                <c:ptCount val="13"/>
                <c:pt idx="0">
                  <c:v>0.49020100502512565</c:v>
                </c:pt>
                <c:pt idx="1">
                  <c:v>0.28291457286432159</c:v>
                </c:pt>
                <c:pt idx="2">
                  <c:v>0.56482412060301512</c:v>
                </c:pt>
                <c:pt idx="3">
                  <c:v>2.964824120603015E-2</c:v>
                </c:pt>
                <c:pt idx="4">
                  <c:v>0.55025125628140703</c:v>
                </c:pt>
                <c:pt idx="5">
                  <c:v>0.62085427135678395</c:v>
                </c:pt>
                <c:pt idx="6">
                  <c:v>0.40753768844221105</c:v>
                </c:pt>
                <c:pt idx="7">
                  <c:v>0.24874371859296482</c:v>
                </c:pt>
                <c:pt idx="8">
                  <c:v>0.82814070351758795</c:v>
                </c:pt>
                <c:pt idx="9">
                  <c:v>9.3718592964824127E-2</c:v>
                </c:pt>
                <c:pt idx="10">
                  <c:v>0.42412060301507537</c:v>
                </c:pt>
                <c:pt idx="11">
                  <c:v>0.74924623115577893</c:v>
                </c:pt>
                <c:pt idx="12">
                  <c:v>0.82022613065326633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F2-4E96-8F8B-CCEA1E8099F7}"/>
            </c:ext>
          </c:extLst>
        </c:ser>
        <c:ser>
          <c:idx val="1"/>
          <c:order val="1"/>
          <c:tx>
            <c:strRef>
              <c:f>'2025_Chart'!$H$7</c:f>
              <c:strCache>
                <c:ptCount val="1"/>
                <c:pt idx="0">
                  <c:v>Desired  % Loading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'2025_Chart'!$F$8:$F$21</c15:sqref>
                  </c15:fullRef>
                </c:ext>
              </c:extLst>
              <c:f>'2025_Chart'!$F$8:$F$20</c:f>
              <c:strCache>
                <c:ptCount val="13"/>
                <c:pt idx="0">
                  <c:v>Atanacio</c:v>
                </c:pt>
                <c:pt idx="1">
                  <c:v>Alaghehband</c:v>
                </c:pt>
                <c:pt idx="2">
                  <c:v>Caceres</c:v>
                </c:pt>
                <c:pt idx="3">
                  <c:v>Farah</c:v>
                </c:pt>
                <c:pt idx="4">
                  <c:v>Fustar</c:v>
                </c:pt>
                <c:pt idx="5">
                  <c:v>Ocando</c:v>
                </c:pt>
                <c:pt idx="6">
                  <c:v>Rodas</c:v>
                </c:pt>
                <c:pt idx="7">
                  <c:v>Saffarpour</c:v>
                </c:pt>
                <c:pt idx="8">
                  <c:v>Shaeffer</c:v>
                </c:pt>
                <c:pt idx="9">
                  <c:v>Songpol</c:v>
                </c:pt>
                <c:pt idx="10">
                  <c:v>Uluski</c:v>
                </c:pt>
                <c:pt idx="11">
                  <c:v>Wasley</c:v>
                </c:pt>
                <c:pt idx="12">
                  <c:v>Abad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'2025_Chart'!$H$8:$H$21</c15:sqref>
                  </c15:fullRef>
                </c:ext>
              </c:extLst>
              <c:f>'2025_Chart'!$H$8:$H$20</c:f>
              <c:numCache>
                <c:formatCode>0.00%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0.2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F2-4E96-8F8B-CCEA1E8099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0223248"/>
        <c:axId val="830223576"/>
        <c:axId val="0"/>
      </c:bar3DChart>
      <c:catAx>
        <c:axId val="8302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3576"/>
        <c:crosses val="autoZero"/>
        <c:auto val="1"/>
        <c:lblAlgn val="ctr"/>
        <c:lblOffset val="100"/>
        <c:noMultiLvlLbl val="0"/>
      </c:catAx>
      <c:valAx>
        <c:axId val="830223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2025-2026 Loading per Consultant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'Summary-hours'!$B$20</c:f>
              <c:strCache>
                <c:ptCount val="1"/>
                <c:pt idx="0">
                  <c:v>Abad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'Summary-hours'!$C$20:$Z$20</c:f>
              <c:numCache>
                <c:formatCode>_(* #,##0.00_);_(* \(#,##0.00\);_(* "-"??_);_(@_)</c:formatCode>
                <c:ptCount val="24"/>
                <c:pt idx="0">
                  <c:v>178.25</c:v>
                </c:pt>
                <c:pt idx="1">
                  <c:v>167</c:v>
                </c:pt>
                <c:pt idx="2">
                  <c:v>173</c:v>
                </c:pt>
                <c:pt idx="3">
                  <c:v>139</c:v>
                </c:pt>
                <c:pt idx="4">
                  <c:v>132</c:v>
                </c:pt>
                <c:pt idx="5">
                  <c:v>163</c:v>
                </c:pt>
                <c:pt idx="6">
                  <c:v>176</c:v>
                </c:pt>
                <c:pt idx="7">
                  <c:v>88</c:v>
                </c:pt>
                <c:pt idx="8">
                  <c:v>128</c:v>
                </c:pt>
                <c:pt idx="9">
                  <c:v>128</c:v>
                </c:pt>
                <c:pt idx="10">
                  <c:v>80</c:v>
                </c:pt>
                <c:pt idx="11">
                  <c:v>80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7-4172-8363-FF3EB650A1ED}"/>
            </c:ext>
          </c:extLst>
        </c:ser>
        <c:ser>
          <c:idx val="8"/>
          <c:order val="1"/>
          <c:tx>
            <c:strRef>
              <c:f>'Summary-hours'!$B$9</c:f>
              <c:strCache>
                <c:ptCount val="1"/>
                <c:pt idx="0">
                  <c:v>Alaghehband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'Summary-hours'!$C$9:$Z$9</c:f>
              <c:numCache>
                <c:formatCode>_(* #,##0.00_);_(* \(#,##0.00\);_(* "-"??_);_(@_)</c:formatCode>
                <c:ptCount val="24"/>
                <c:pt idx="0">
                  <c:v>75</c:v>
                </c:pt>
                <c:pt idx="1">
                  <c:v>85</c:v>
                </c:pt>
                <c:pt idx="2">
                  <c:v>113</c:v>
                </c:pt>
                <c:pt idx="3">
                  <c:v>118</c:v>
                </c:pt>
                <c:pt idx="4">
                  <c:v>84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24</c:v>
                </c:pt>
                <c:pt idx="10">
                  <c:v>8</c:v>
                </c:pt>
                <c:pt idx="11">
                  <c:v>16</c:v>
                </c:pt>
                <c:pt idx="12">
                  <c:v>16</c:v>
                </c:pt>
                <c:pt idx="13">
                  <c:v>24</c:v>
                </c:pt>
                <c:pt idx="14">
                  <c:v>16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7-4172-8363-FF3EB650A1ED}"/>
            </c:ext>
          </c:extLst>
        </c:ser>
        <c:ser>
          <c:idx val="0"/>
          <c:order val="2"/>
          <c:tx>
            <c:strRef>
              <c:f>'Summary-hours'!$B$8</c:f>
              <c:strCache>
                <c:ptCount val="1"/>
                <c:pt idx="0">
                  <c:v>Atanacio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'Summary-hours'!$C$8:$Z$8</c:f>
              <c:numCache>
                <c:formatCode>_(* #,##0.00_);_(* \(#,##0.00\);_(* "-"??_);_(@_)</c:formatCode>
                <c:ptCount val="24"/>
                <c:pt idx="0">
                  <c:v>39</c:v>
                </c:pt>
                <c:pt idx="1">
                  <c:v>111</c:v>
                </c:pt>
                <c:pt idx="2">
                  <c:v>83.5</c:v>
                </c:pt>
                <c:pt idx="3">
                  <c:v>100</c:v>
                </c:pt>
                <c:pt idx="4">
                  <c:v>94</c:v>
                </c:pt>
                <c:pt idx="5">
                  <c:v>96</c:v>
                </c:pt>
                <c:pt idx="6">
                  <c:v>88</c:v>
                </c:pt>
                <c:pt idx="7">
                  <c:v>70</c:v>
                </c:pt>
                <c:pt idx="8">
                  <c:v>72</c:v>
                </c:pt>
                <c:pt idx="9">
                  <c:v>76</c:v>
                </c:pt>
                <c:pt idx="10">
                  <c:v>66</c:v>
                </c:pt>
                <c:pt idx="11">
                  <c:v>80</c:v>
                </c:pt>
                <c:pt idx="12">
                  <c:v>62</c:v>
                </c:pt>
                <c:pt idx="13">
                  <c:v>72</c:v>
                </c:pt>
                <c:pt idx="14">
                  <c:v>62</c:v>
                </c:pt>
                <c:pt idx="15">
                  <c:v>0</c:v>
                </c:pt>
                <c:pt idx="16">
                  <c:v>62</c:v>
                </c:pt>
                <c:pt idx="17">
                  <c:v>72</c:v>
                </c:pt>
                <c:pt idx="18">
                  <c:v>22</c:v>
                </c:pt>
                <c:pt idx="19">
                  <c:v>32</c:v>
                </c:pt>
                <c:pt idx="20">
                  <c:v>22</c:v>
                </c:pt>
                <c:pt idx="21">
                  <c:v>32</c:v>
                </c:pt>
                <c:pt idx="22">
                  <c:v>22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5-4047-A9B5-B0B3DAE3BBF9}"/>
            </c:ext>
          </c:extLst>
        </c:ser>
        <c:ser>
          <c:idx val="1"/>
          <c:order val="3"/>
          <c:tx>
            <c:strRef>
              <c:f>'Summary-hours'!$B$10</c:f>
              <c:strCache>
                <c:ptCount val="1"/>
                <c:pt idx="0">
                  <c:v>Caceres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'Summary-hours'!$C$10:$Z$10</c:f>
              <c:numCache>
                <c:formatCode>_(* #,##0.00_);_(* \(#,##0.00\);_(* "-"??_);_(@_)</c:formatCode>
                <c:ptCount val="24"/>
                <c:pt idx="0">
                  <c:v>98</c:v>
                </c:pt>
                <c:pt idx="1">
                  <c:v>62</c:v>
                </c:pt>
                <c:pt idx="2">
                  <c:v>70</c:v>
                </c:pt>
                <c:pt idx="3">
                  <c:v>80</c:v>
                </c:pt>
                <c:pt idx="4">
                  <c:v>58</c:v>
                </c:pt>
                <c:pt idx="5">
                  <c:v>78</c:v>
                </c:pt>
                <c:pt idx="6">
                  <c:v>80</c:v>
                </c:pt>
                <c:pt idx="7">
                  <c:v>58</c:v>
                </c:pt>
                <c:pt idx="8">
                  <c:v>90</c:v>
                </c:pt>
                <c:pt idx="9">
                  <c:v>80</c:v>
                </c:pt>
                <c:pt idx="10">
                  <c:v>180</c:v>
                </c:pt>
                <c:pt idx="11">
                  <c:v>190</c:v>
                </c:pt>
                <c:pt idx="12">
                  <c:v>50</c:v>
                </c:pt>
                <c:pt idx="13">
                  <c:v>40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  <c:pt idx="20">
                  <c:v>50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5-4047-A9B5-B0B3DAE3BBF9}"/>
            </c:ext>
          </c:extLst>
        </c:ser>
        <c:ser>
          <c:idx val="2"/>
          <c:order val="4"/>
          <c:tx>
            <c:strRef>
              <c:f>'Summary-hours'!$B$11</c:f>
              <c:strCache>
                <c:ptCount val="1"/>
                <c:pt idx="0">
                  <c:v>Farah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'Summary-hours'!$C$11:$Z$11</c:f>
              <c:numCache>
                <c:formatCode>_(* #,##0.00_);_(* \(#,##0.00\);_(* "-"??_);_(@_)</c:formatCode>
                <c:ptCount val="24"/>
                <c:pt idx="0">
                  <c:v>9</c:v>
                </c:pt>
                <c:pt idx="1">
                  <c:v>20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5-4047-A9B5-B0B3DAE3BBF9}"/>
            </c:ext>
          </c:extLst>
        </c:ser>
        <c:ser>
          <c:idx val="3"/>
          <c:order val="5"/>
          <c:tx>
            <c:strRef>
              <c:f>'Summary-hours'!$B$12</c:f>
              <c:strCache>
                <c:ptCount val="1"/>
                <c:pt idx="0">
                  <c:v>Fustar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'Summary-hours'!$C$12:$Z$12</c:f>
              <c:numCache>
                <c:formatCode>_(* #,##0.00_);_(* \(#,##0.00\);_(* "-"??_);_(@_)</c:formatCode>
                <c:ptCount val="24"/>
                <c:pt idx="0">
                  <c:v>115</c:v>
                </c:pt>
                <c:pt idx="1">
                  <c:v>138</c:v>
                </c:pt>
                <c:pt idx="2">
                  <c:v>100</c:v>
                </c:pt>
                <c:pt idx="3">
                  <c:v>78</c:v>
                </c:pt>
                <c:pt idx="4">
                  <c:v>64</c:v>
                </c:pt>
                <c:pt idx="5">
                  <c:v>50</c:v>
                </c:pt>
                <c:pt idx="6">
                  <c:v>120</c:v>
                </c:pt>
                <c:pt idx="7">
                  <c:v>82</c:v>
                </c:pt>
                <c:pt idx="8">
                  <c:v>66</c:v>
                </c:pt>
                <c:pt idx="9">
                  <c:v>62</c:v>
                </c:pt>
                <c:pt idx="10">
                  <c:v>126</c:v>
                </c:pt>
                <c:pt idx="11">
                  <c:v>94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  <c:pt idx="15">
                  <c:v>0</c:v>
                </c:pt>
                <c:pt idx="16">
                  <c:v>40</c:v>
                </c:pt>
                <c:pt idx="17">
                  <c:v>32</c:v>
                </c:pt>
                <c:pt idx="18">
                  <c:v>48</c:v>
                </c:pt>
                <c:pt idx="19">
                  <c:v>32</c:v>
                </c:pt>
                <c:pt idx="20">
                  <c:v>48</c:v>
                </c:pt>
                <c:pt idx="21">
                  <c:v>44</c:v>
                </c:pt>
                <c:pt idx="22">
                  <c:v>68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5-4047-A9B5-B0B3DAE3BBF9}"/>
            </c:ext>
          </c:extLst>
        </c:ser>
        <c:ser>
          <c:idx val="9"/>
          <c:order val="6"/>
          <c:tx>
            <c:strRef>
              <c:f>'Summary-hours'!$B$13</c:f>
              <c:strCache>
                <c:ptCount val="1"/>
                <c:pt idx="0">
                  <c:v>Ocando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'Summary-hours'!$C$13:$Z$13</c:f>
              <c:numCache>
                <c:formatCode>_(* #,##0.00_);_(* \(#,##0.00\);_(* "-"??_);_(@_)</c:formatCode>
                <c:ptCount val="24"/>
                <c:pt idx="0">
                  <c:v>154.5</c:v>
                </c:pt>
                <c:pt idx="1">
                  <c:v>160</c:v>
                </c:pt>
                <c:pt idx="2">
                  <c:v>193.5</c:v>
                </c:pt>
                <c:pt idx="3">
                  <c:v>145.5</c:v>
                </c:pt>
                <c:pt idx="4">
                  <c:v>132</c:v>
                </c:pt>
                <c:pt idx="5">
                  <c:v>99</c:v>
                </c:pt>
                <c:pt idx="6">
                  <c:v>119</c:v>
                </c:pt>
                <c:pt idx="7">
                  <c:v>40</c:v>
                </c:pt>
                <c:pt idx="8">
                  <c:v>72</c:v>
                </c:pt>
                <c:pt idx="9">
                  <c:v>24</c:v>
                </c:pt>
                <c:pt idx="10">
                  <c:v>40</c:v>
                </c:pt>
                <c:pt idx="11">
                  <c:v>56</c:v>
                </c:pt>
                <c:pt idx="12">
                  <c:v>40</c:v>
                </c:pt>
                <c:pt idx="13">
                  <c:v>20</c:v>
                </c:pt>
                <c:pt idx="14">
                  <c:v>56</c:v>
                </c:pt>
                <c:pt idx="15">
                  <c:v>0</c:v>
                </c:pt>
                <c:pt idx="16">
                  <c:v>60</c:v>
                </c:pt>
                <c:pt idx="17">
                  <c:v>56</c:v>
                </c:pt>
                <c:pt idx="18">
                  <c:v>32</c:v>
                </c:pt>
                <c:pt idx="19">
                  <c:v>16</c:v>
                </c:pt>
                <c:pt idx="20">
                  <c:v>32</c:v>
                </c:pt>
                <c:pt idx="21">
                  <c:v>16</c:v>
                </c:pt>
                <c:pt idx="22">
                  <c:v>32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85-4047-A9B5-B0B3DAE3BBF9}"/>
            </c:ext>
          </c:extLst>
        </c:ser>
        <c:ser>
          <c:idx val="14"/>
          <c:order val="7"/>
          <c:tx>
            <c:strRef>
              <c:f>'Summary-hours'!$B$14</c:f>
              <c:strCache>
                <c:ptCount val="1"/>
                <c:pt idx="0">
                  <c:v>Rodas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'Summary-hours'!$C$14:$Z$14</c:f>
              <c:numCache>
                <c:formatCode>_(* #,##0.00_);_(* \(#,##0.00\);_(* "-"??_);_(@_)</c:formatCode>
                <c:ptCount val="24"/>
                <c:pt idx="0">
                  <c:v>76</c:v>
                </c:pt>
                <c:pt idx="1">
                  <c:v>88</c:v>
                </c:pt>
                <c:pt idx="2">
                  <c:v>123</c:v>
                </c:pt>
                <c:pt idx="3">
                  <c:v>108</c:v>
                </c:pt>
                <c:pt idx="4">
                  <c:v>60</c:v>
                </c:pt>
                <c:pt idx="5">
                  <c:v>48</c:v>
                </c:pt>
                <c:pt idx="6">
                  <c:v>60</c:v>
                </c:pt>
                <c:pt idx="7">
                  <c:v>48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40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40</c:v>
                </c:pt>
                <c:pt idx="18">
                  <c:v>50</c:v>
                </c:pt>
                <c:pt idx="19">
                  <c:v>40</c:v>
                </c:pt>
                <c:pt idx="20">
                  <c:v>50</c:v>
                </c:pt>
                <c:pt idx="21">
                  <c:v>40</c:v>
                </c:pt>
                <c:pt idx="22">
                  <c:v>50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7-43D4-98BE-C862674384E1}"/>
            </c:ext>
          </c:extLst>
        </c:ser>
        <c:ser>
          <c:idx val="4"/>
          <c:order val="8"/>
          <c:tx>
            <c:strRef>
              <c:f>'Summary-hours'!$B$16</c:f>
              <c:strCache>
                <c:ptCount val="1"/>
                <c:pt idx="0">
                  <c:v>Shaeffer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'Summary-hours'!$C$16:$Z$16</c:f>
              <c:numCache>
                <c:formatCode>_(* #,##0.00_);_(* \(#,##0.00\);_(* "-"??_);_(@_)</c:formatCode>
                <c:ptCount val="24"/>
                <c:pt idx="0">
                  <c:v>145</c:v>
                </c:pt>
                <c:pt idx="1">
                  <c:v>162</c:v>
                </c:pt>
                <c:pt idx="2">
                  <c:v>142</c:v>
                </c:pt>
                <c:pt idx="3">
                  <c:v>111</c:v>
                </c:pt>
                <c:pt idx="4">
                  <c:v>168</c:v>
                </c:pt>
                <c:pt idx="5">
                  <c:v>176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0</c:v>
                </c:pt>
                <c:pt idx="16">
                  <c:v>30</c:v>
                </c:pt>
                <c:pt idx="17">
                  <c:v>30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4-41F4-B170-54696669299E}"/>
            </c:ext>
          </c:extLst>
        </c:ser>
        <c:ser>
          <c:idx val="6"/>
          <c:order val="9"/>
          <c:tx>
            <c:strRef>
              <c:f>'Summary-hours'!$B$18</c:f>
              <c:strCache>
                <c:ptCount val="1"/>
                <c:pt idx="0">
                  <c:v>Uluski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'Summary-hours'!$C$18:$Z$18</c:f>
              <c:numCache>
                <c:formatCode>_(* #,##0.00_);_(* \(#,##0.00\);_(* "-"??_);_(@_)</c:formatCode>
                <c:ptCount val="24"/>
                <c:pt idx="0">
                  <c:v>57</c:v>
                </c:pt>
                <c:pt idx="1">
                  <c:v>132</c:v>
                </c:pt>
                <c:pt idx="2">
                  <c:v>151</c:v>
                </c:pt>
                <c:pt idx="3">
                  <c:v>152</c:v>
                </c:pt>
                <c:pt idx="4">
                  <c:v>128</c:v>
                </c:pt>
                <c:pt idx="5">
                  <c:v>80</c:v>
                </c:pt>
                <c:pt idx="6">
                  <c:v>40</c:v>
                </c:pt>
                <c:pt idx="7">
                  <c:v>48</c:v>
                </c:pt>
                <c:pt idx="8">
                  <c:v>48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85-4047-A9B5-B0B3DAE3BBF9}"/>
            </c:ext>
          </c:extLst>
        </c:ser>
        <c:ser>
          <c:idx val="7"/>
          <c:order val="10"/>
          <c:tx>
            <c:strRef>
              <c:f>'Summary-hours'!$B$19</c:f>
              <c:strCache>
                <c:ptCount val="1"/>
                <c:pt idx="0">
                  <c:v>Wasley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'Summary-hours'!$C$19:$Z$19</c:f>
              <c:numCache>
                <c:formatCode>_(* #,##0.00_);_(* \(#,##0.00\);_(* "-"??_);_(@_)</c:formatCode>
                <c:ptCount val="24"/>
                <c:pt idx="0">
                  <c:v>129</c:v>
                </c:pt>
                <c:pt idx="1">
                  <c:v>108</c:v>
                </c:pt>
                <c:pt idx="2">
                  <c:v>111</c:v>
                </c:pt>
                <c:pt idx="3">
                  <c:v>103</c:v>
                </c:pt>
                <c:pt idx="4">
                  <c:v>116</c:v>
                </c:pt>
                <c:pt idx="5">
                  <c:v>124</c:v>
                </c:pt>
                <c:pt idx="6">
                  <c:v>132</c:v>
                </c:pt>
                <c:pt idx="7">
                  <c:v>116</c:v>
                </c:pt>
                <c:pt idx="8">
                  <c:v>140</c:v>
                </c:pt>
                <c:pt idx="9">
                  <c:v>96</c:v>
                </c:pt>
                <c:pt idx="10">
                  <c:v>176</c:v>
                </c:pt>
                <c:pt idx="11">
                  <c:v>140</c:v>
                </c:pt>
                <c:pt idx="12">
                  <c:v>108</c:v>
                </c:pt>
                <c:pt idx="13">
                  <c:v>84</c:v>
                </c:pt>
                <c:pt idx="14">
                  <c:v>88</c:v>
                </c:pt>
                <c:pt idx="15">
                  <c:v>0</c:v>
                </c:pt>
                <c:pt idx="16">
                  <c:v>92</c:v>
                </c:pt>
                <c:pt idx="17">
                  <c:v>72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48</c:v>
                </c:pt>
                <c:pt idx="22">
                  <c:v>80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85-4047-A9B5-B0B3DAE3BBF9}"/>
            </c:ext>
          </c:extLst>
        </c:ser>
        <c:ser>
          <c:idx val="5"/>
          <c:order val="13"/>
          <c:tx>
            <c:strRef>
              <c:f>'Summary-hours'!$B$17</c:f>
              <c:strCache>
                <c:ptCount val="1"/>
                <c:pt idx="0">
                  <c:v>Songpol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'Summary-hours'!$C$17:$Z$17</c:f>
              <c:numCache>
                <c:formatCode>_(* #,##0.00_);_(* \(#,##0.00\);_(* "-"??_);_(@_)</c:formatCode>
                <c:ptCount val="24"/>
                <c:pt idx="0">
                  <c:v>3</c:v>
                </c:pt>
                <c:pt idx="1">
                  <c:v>1.5</c:v>
                </c:pt>
                <c:pt idx="2">
                  <c:v>18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48</c:v>
                </c:pt>
                <c:pt idx="11">
                  <c:v>24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4-41F4-B170-54696669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</c:barChart>
      <c:lineChart>
        <c:grouping val="standard"/>
        <c:varyColors val="0"/>
        <c:ser>
          <c:idx val="12"/>
          <c:order val="11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'Summary-hours'!$C$5:$N$7</c:f>
              <c:multiLvlStrCache>
                <c:ptCount val="12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F85-4047-A9B5-B0B3DAE3B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12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'Summary-hours'!$C$5:$N$7</c15:sqref>
                        </c15:formulaRef>
                      </c:ext>
                    </c:extLst>
                    <c:multiLvlStrCache>
                      <c:ptCount val="12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'Summary-hours'!$C$28:$N$28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F85-4047-A9B5-B0B3DAE3BBF9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Farah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'Summary-hours'!$B$11</c:f>
              <c:strCache>
                <c:ptCount val="1"/>
                <c:pt idx="0">
                  <c:v>Farah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'Summary-hours'!$C$11:$Z$11</c:f>
              <c:numCache>
                <c:formatCode>_(* #,##0.00_);_(* \(#,##0.00\);_(* "-"??_);_(@_)</c:formatCode>
                <c:ptCount val="24"/>
                <c:pt idx="0">
                  <c:v>9</c:v>
                </c:pt>
                <c:pt idx="1">
                  <c:v>20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A-4282-AE1F-602935C6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1A-4282-AE1F-602935C6CDF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1A-4282-AE1F-602935C6CDF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1A-4282-AE1F-602935C6CDFC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'Summary-hours'!$B$18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'Summary-hours'!$C$18:$Q$18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57</c:v>
                      </c:pt>
                      <c:pt idx="1">
                        <c:v>132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128</c:v>
                      </c:pt>
                      <c:pt idx="5">
                        <c:v>80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1A-4282-AE1F-602935C6CDFC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1A-4282-AE1F-602935C6CDFC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1A-4282-AE1F-602935C6CDFC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1A-4282-AE1F-602935C6CDF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01A-4282-AE1F-602935C6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01A-4282-AE1F-602935C6CDFC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Ocando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6"/>
          <c:tx>
            <c:strRef>
              <c:f>'Summary-hours'!$B$13</c:f>
              <c:strCache>
                <c:ptCount val="1"/>
                <c:pt idx="0">
                  <c:v>Ocando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'Summary-hours'!$C$13:$Z$13</c:f>
              <c:numCache>
                <c:formatCode>_(* #,##0.00_);_(* \(#,##0.00\);_(* "-"??_);_(@_)</c:formatCode>
                <c:ptCount val="24"/>
                <c:pt idx="0">
                  <c:v>154.5</c:v>
                </c:pt>
                <c:pt idx="1">
                  <c:v>160</c:v>
                </c:pt>
                <c:pt idx="2">
                  <c:v>193.5</c:v>
                </c:pt>
                <c:pt idx="3">
                  <c:v>145.5</c:v>
                </c:pt>
                <c:pt idx="4">
                  <c:v>132</c:v>
                </c:pt>
                <c:pt idx="5">
                  <c:v>99</c:v>
                </c:pt>
                <c:pt idx="6">
                  <c:v>119</c:v>
                </c:pt>
                <c:pt idx="7">
                  <c:v>40</c:v>
                </c:pt>
                <c:pt idx="8">
                  <c:v>72</c:v>
                </c:pt>
                <c:pt idx="9">
                  <c:v>24</c:v>
                </c:pt>
                <c:pt idx="10">
                  <c:v>40</c:v>
                </c:pt>
                <c:pt idx="11">
                  <c:v>56</c:v>
                </c:pt>
                <c:pt idx="12">
                  <c:v>40</c:v>
                </c:pt>
                <c:pt idx="13">
                  <c:v>20</c:v>
                </c:pt>
                <c:pt idx="14">
                  <c:v>56</c:v>
                </c:pt>
                <c:pt idx="15">
                  <c:v>0</c:v>
                </c:pt>
                <c:pt idx="16">
                  <c:v>60</c:v>
                </c:pt>
                <c:pt idx="17">
                  <c:v>56</c:v>
                </c:pt>
                <c:pt idx="18">
                  <c:v>32</c:v>
                </c:pt>
                <c:pt idx="19">
                  <c:v>16</c:v>
                </c:pt>
                <c:pt idx="20">
                  <c:v>32</c:v>
                </c:pt>
                <c:pt idx="21">
                  <c:v>16</c:v>
                </c:pt>
                <c:pt idx="22">
                  <c:v>32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7-44A1-BD32-81F90D10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F7-44A1-BD32-81F90D103C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7-44A1-BD32-81F90D103CE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F7-44A1-BD32-81F90D103CE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F7-44A1-BD32-81F90D103CE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'Summary-hours'!$B$18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'Summary-hours'!$C$18:$Q$18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57</c:v>
                      </c:pt>
                      <c:pt idx="1">
                        <c:v>132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128</c:v>
                      </c:pt>
                      <c:pt idx="5">
                        <c:v>80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F7-44A1-BD32-81F90D103CE2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F7-44A1-BD32-81F90D103CE2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9F7-44A1-BD32-81F90D103CE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9F7-44A1-BD32-81F90D10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9F7-44A1-BD32-81F90D103CE2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Wasley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4"/>
          <c:tx>
            <c:strRef>
              <c:f>'Summary-hours'!$B$19</c:f>
              <c:strCache>
                <c:ptCount val="1"/>
                <c:pt idx="0">
                  <c:v>Wasley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'Summary-hours'!$C$19:$Z$19</c:f>
              <c:numCache>
                <c:formatCode>_(* #,##0.00_);_(* \(#,##0.00\);_(* "-"??_);_(@_)</c:formatCode>
                <c:ptCount val="24"/>
                <c:pt idx="0">
                  <c:v>129</c:v>
                </c:pt>
                <c:pt idx="1">
                  <c:v>108</c:v>
                </c:pt>
                <c:pt idx="2">
                  <c:v>111</c:v>
                </c:pt>
                <c:pt idx="3">
                  <c:v>103</c:v>
                </c:pt>
                <c:pt idx="4">
                  <c:v>116</c:v>
                </c:pt>
                <c:pt idx="5">
                  <c:v>124</c:v>
                </c:pt>
                <c:pt idx="6">
                  <c:v>132</c:v>
                </c:pt>
                <c:pt idx="7">
                  <c:v>116</c:v>
                </c:pt>
                <c:pt idx="8">
                  <c:v>140</c:v>
                </c:pt>
                <c:pt idx="9">
                  <c:v>96</c:v>
                </c:pt>
                <c:pt idx="10">
                  <c:v>176</c:v>
                </c:pt>
                <c:pt idx="11">
                  <c:v>140</c:v>
                </c:pt>
                <c:pt idx="12">
                  <c:v>108</c:v>
                </c:pt>
                <c:pt idx="13">
                  <c:v>84</c:v>
                </c:pt>
                <c:pt idx="14">
                  <c:v>88</c:v>
                </c:pt>
                <c:pt idx="15">
                  <c:v>0</c:v>
                </c:pt>
                <c:pt idx="16">
                  <c:v>92</c:v>
                </c:pt>
                <c:pt idx="17">
                  <c:v>72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48</c:v>
                </c:pt>
                <c:pt idx="22">
                  <c:v>80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EE6-8D39-B41DEC19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0FE-4EE6-8D39-B41DEC1996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FE-4EE6-8D39-B41DEC1996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FE-4EE6-8D39-B41DEC1996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FE-4EE6-8D39-B41DEC199617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0FE-4EE6-8D39-B41DEC199617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0FE-4EE6-8D39-B41DEC19961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0FE-4EE6-8D39-B41DEC19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0FE-4EE6-8D39-B41DEC199617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Atanacio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'Summary-hours'!$B$8</c:f>
              <c:strCache>
                <c:ptCount val="1"/>
                <c:pt idx="0">
                  <c:v>Atanacio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'Summary-hours'!$C$8:$Z$8</c:f>
              <c:numCache>
                <c:formatCode>_(* #,##0.00_);_(* \(#,##0.00\);_(* "-"??_);_(@_)</c:formatCode>
                <c:ptCount val="24"/>
                <c:pt idx="0">
                  <c:v>39</c:v>
                </c:pt>
                <c:pt idx="1">
                  <c:v>111</c:v>
                </c:pt>
                <c:pt idx="2">
                  <c:v>83.5</c:v>
                </c:pt>
                <c:pt idx="3">
                  <c:v>100</c:v>
                </c:pt>
                <c:pt idx="4">
                  <c:v>94</c:v>
                </c:pt>
                <c:pt idx="5">
                  <c:v>96</c:v>
                </c:pt>
                <c:pt idx="6">
                  <c:v>88</c:v>
                </c:pt>
                <c:pt idx="7">
                  <c:v>70</c:v>
                </c:pt>
                <c:pt idx="8">
                  <c:v>72</c:v>
                </c:pt>
                <c:pt idx="9">
                  <c:v>76</c:v>
                </c:pt>
                <c:pt idx="10">
                  <c:v>66</c:v>
                </c:pt>
                <c:pt idx="11">
                  <c:v>80</c:v>
                </c:pt>
                <c:pt idx="12">
                  <c:v>62</c:v>
                </c:pt>
                <c:pt idx="13">
                  <c:v>72</c:v>
                </c:pt>
                <c:pt idx="14">
                  <c:v>62</c:v>
                </c:pt>
                <c:pt idx="15">
                  <c:v>0</c:v>
                </c:pt>
                <c:pt idx="16">
                  <c:v>62</c:v>
                </c:pt>
                <c:pt idx="17">
                  <c:v>72</c:v>
                </c:pt>
                <c:pt idx="18">
                  <c:v>22</c:v>
                </c:pt>
                <c:pt idx="19">
                  <c:v>32</c:v>
                </c:pt>
                <c:pt idx="20">
                  <c:v>22</c:v>
                </c:pt>
                <c:pt idx="21">
                  <c:v>32</c:v>
                </c:pt>
                <c:pt idx="22">
                  <c:v>22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4-4BD3-9647-AF98D6BC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504-4BD3-9647-AF98D6BCE4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04-4BD3-9647-AF98D6BCE4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04-4BD3-9647-AF98D6BCE4A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04-4BD3-9647-AF98D6BCE4AC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04-4BD3-9647-AF98D6BCE4AC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504-4BD3-9647-AF98D6BCE4A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504-4BD3-9647-AF98D6BC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504-4BD3-9647-AF98D6BCE4AC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Fustar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'Summary-hours'!$B$12</c:f>
              <c:strCache>
                <c:ptCount val="1"/>
                <c:pt idx="0">
                  <c:v>Fustar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'Summary-hours'!$C$12:$Z$12</c:f>
              <c:numCache>
                <c:formatCode>_(* #,##0.00_);_(* \(#,##0.00\);_(* "-"??_);_(@_)</c:formatCode>
                <c:ptCount val="24"/>
                <c:pt idx="0">
                  <c:v>115</c:v>
                </c:pt>
                <c:pt idx="1">
                  <c:v>138</c:v>
                </c:pt>
                <c:pt idx="2">
                  <c:v>100</c:v>
                </c:pt>
                <c:pt idx="3">
                  <c:v>78</c:v>
                </c:pt>
                <c:pt idx="4">
                  <c:v>64</c:v>
                </c:pt>
                <c:pt idx="5">
                  <c:v>50</c:v>
                </c:pt>
                <c:pt idx="6">
                  <c:v>120</c:v>
                </c:pt>
                <c:pt idx="7">
                  <c:v>82</c:v>
                </c:pt>
                <c:pt idx="8">
                  <c:v>66</c:v>
                </c:pt>
                <c:pt idx="9">
                  <c:v>62</c:v>
                </c:pt>
                <c:pt idx="10">
                  <c:v>126</c:v>
                </c:pt>
                <c:pt idx="11">
                  <c:v>94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  <c:pt idx="15">
                  <c:v>0</c:v>
                </c:pt>
                <c:pt idx="16">
                  <c:v>40</c:v>
                </c:pt>
                <c:pt idx="17">
                  <c:v>32</c:v>
                </c:pt>
                <c:pt idx="18">
                  <c:v>48</c:v>
                </c:pt>
                <c:pt idx="19">
                  <c:v>32</c:v>
                </c:pt>
                <c:pt idx="20">
                  <c:v>48</c:v>
                </c:pt>
                <c:pt idx="21">
                  <c:v>44</c:v>
                </c:pt>
                <c:pt idx="22">
                  <c:v>68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3-4779-AA2A-319C0589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B03-4779-AA2A-319C05893D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03-4779-AA2A-319C05893D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03-4779-AA2A-319C05893D5D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'Summary-hours'!$B$18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'Summary-hours'!$C$18:$Q$18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57</c:v>
                      </c:pt>
                      <c:pt idx="1">
                        <c:v>132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128</c:v>
                      </c:pt>
                      <c:pt idx="5">
                        <c:v>80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03-4779-AA2A-319C05893D5D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03-4779-AA2A-319C05893D5D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03-4779-AA2A-319C05893D5D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03-4779-AA2A-319C05893D5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03-4779-AA2A-319C0589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B03-4779-AA2A-319C05893D5D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Uluski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4"/>
          <c:tx>
            <c:strRef>
              <c:f>'Summary-hours'!$B$18</c:f>
              <c:strCache>
                <c:ptCount val="1"/>
                <c:pt idx="0">
                  <c:v>Uluski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'Summary-hours'!$C$18:$Z$18</c:f>
              <c:numCache>
                <c:formatCode>_(* #,##0.00_);_(* \(#,##0.00\);_(* "-"??_);_(@_)</c:formatCode>
                <c:ptCount val="24"/>
                <c:pt idx="0">
                  <c:v>57</c:v>
                </c:pt>
                <c:pt idx="1">
                  <c:v>132</c:v>
                </c:pt>
                <c:pt idx="2">
                  <c:v>151</c:v>
                </c:pt>
                <c:pt idx="3">
                  <c:v>152</c:v>
                </c:pt>
                <c:pt idx="4">
                  <c:v>128</c:v>
                </c:pt>
                <c:pt idx="5">
                  <c:v>80</c:v>
                </c:pt>
                <c:pt idx="6">
                  <c:v>40</c:v>
                </c:pt>
                <c:pt idx="7">
                  <c:v>48</c:v>
                </c:pt>
                <c:pt idx="8">
                  <c:v>48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A-431F-98C4-77BAF968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7A-431F-98C4-77BAF968563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'Summary-hours'!$C$10:$Q$10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98</c:v>
                      </c:pt>
                      <c:pt idx="1">
                        <c:v>62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58</c:v>
                      </c:pt>
                      <c:pt idx="5">
                        <c:v>78</c:v>
                      </c:pt>
                      <c:pt idx="6">
                        <c:v>80</c:v>
                      </c:pt>
                      <c:pt idx="7">
                        <c:v>58</c:v>
                      </c:pt>
                      <c:pt idx="8">
                        <c:v>90</c:v>
                      </c:pt>
                      <c:pt idx="9">
                        <c:v>80</c:v>
                      </c:pt>
                      <c:pt idx="10">
                        <c:v>180</c:v>
                      </c:pt>
                      <c:pt idx="11">
                        <c:v>190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7A-431F-98C4-77BAF968563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7A-431F-98C4-77BAF96856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7A-431F-98C4-77BAF9685638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7A-431F-98C4-77BAF9685638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7A-431F-98C4-77BAF9685638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C7A-431F-98C4-77BAF968563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7A-431F-98C4-77BAF968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C7A-431F-98C4-77BAF9685638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Caceres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'Summary-hours'!$B$10</c:f>
              <c:strCache>
                <c:ptCount val="1"/>
                <c:pt idx="0">
                  <c:v>Caceres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'Summary-hours'!$C$5:$Z$7</c:f>
              <c:multiLvlStrCache>
                <c:ptCount val="24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Dec.</c:v>
                  </c:pt>
                </c:lvl>
              </c:multiLvlStrCache>
            </c:multiLvlStrRef>
          </c:cat>
          <c:val>
            <c:numRef>
              <c:f>'Summary-hours'!$C$10:$Z$10</c:f>
              <c:numCache>
                <c:formatCode>_(* #,##0.00_);_(* \(#,##0.00\);_(* "-"??_);_(@_)</c:formatCode>
                <c:ptCount val="24"/>
                <c:pt idx="0">
                  <c:v>98</c:v>
                </c:pt>
                <c:pt idx="1">
                  <c:v>62</c:v>
                </c:pt>
                <c:pt idx="2">
                  <c:v>70</c:v>
                </c:pt>
                <c:pt idx="3">
                  <c:v>80</c:v>
                </c:pt>
                <c:pt idx="4">
                  <c:v>58</c:v>
                </c:pt>
                <c:pt idx="5">
                  <c:v>78</c:v>
                </c:pt>
                <c:pt idx="6">
                  <c:v>80</c:v>
                </c:pt>
                <c:pt idx="7">
                  <c:v>58</c:v>
                </c:pt>
                <c:pt idx="8">
                  <c:v>90</c:v>
                </c:pt>
                <c:pt idx="9">
                  <c:v>80</c:v>
                </c:pt>
                <c:pt idx="10">
                  <c:v>180</c:v>
                </c:pt>
                <c:pt idx="11">
                  <c:v>190</c:v>
                </c:pt>
                <c:pt idx="12">
                  <c:v>50</c:v>
                </c:pt>
                <c:pt idx="13">
                  <c:v>40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  <c:pt idx="20">
                  <c:v>50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29D-4410-8A01-D5E0592A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39</c:v>
                      </c:pt>
                      <c:pt idx="1">
                        <c:v>111</c:v>
                      </c:pt>
                      <c:pt idx="2">
                        <c:v>83.5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96</c:v>
                      </c:pt>
                      <c:pt idx="6">
                        <c:v>88</c:v>
                      </c:pt>
                      <c:pt idx="7">
                        <c:v>70</c:v>
                      </c:pt>
                      <c:pt idx="8">
                        <c:v>72</c:v>
                      </c:pt>
                      <c:pt idx="9">
                        <c:v>76</c:v>
                      </c:pt>
                      <c:pt idx="10">
                        <c:v>66</c:v>
                      </c:pt>
                      <c:pt idx="11">
                        <c:v>80</c:v>
                      </c:pt>
                      <c:pt idx="12">
                        <c:v>62</c:v>
                      </c:pt>
                      <c:pt idx="13">
                        <c:v>72</c:v>
                      </c:pt>
                      <c:pt idx="14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9D-4410-8A01-D5E0592A132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9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9D-4410-8A01-D5E0592A132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'Summary-hours'!$B$12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'Summary-hours'!$C$12:$Q$12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115</c:v>
                      </c:pt>
                      <c:pt idx="1">
                        <c:v>138</c:v>
                      </c:pt>
                      <c:pt idx="2">
                        <c:v>100</c:v>
                      </c:pt>
                      <c:pt idx="3">
                        <c:v>78</c:v>
                      </c:pt>
                      <c:pt idx="4">
                        <c:v>64</c:v>
                      </c:pt>
                      <c:pt idx="5">
                        <c:v>50</c:v>
                      </c:pt>
                      <c:pt idx="6">
                        <c:v>120</c:v>
                      </c:pt>
                      <c:pt idx="7">
                        <c:v>82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126</c:v>
                      </c:pt>
                      <c:pt idx="11">
                        <c:v>94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9D-4410-8A01-D5E0592A1324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'Summary-hours'!$C$19:$Q$19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129</c:v>
                      </c:pt>
                      <c:pt idx="1">
                        <c:v>108</c:v>
                      </c:pt>
                      <c:pt idx="2">
                        <c:v>111</c:v>
                      </c:pt>
                      <c:pt idx="3">
                        <c:v>103</c:v>
                      </c:pt>
                      <c:pt idx="4">
                        <c:v>116</c:v>
                      </c:pt>
                      <c:pt idx="5">
                        <c:v>124</c:v>
                      </c:pt>
                      <c:pt idx="6">
                        <c:v>132</c:v>
                      </c:pt>
                      <c:pt idx="7">
                        <c:v>116</c:v>
                      </c:pt>
                      <c:pt idx="8">
                        <c:v>140</c:v>
                      </c:pt>
                      <c:pt idx="9">
                        <c:v>96</c:v>
                      </c:pt>
                      <c:pt idx="10">
                        <c:v>176</c:v>
                      </c:pt>
                      <c:pt idx="11">
                        <c:v>140</c:v>
                      </c:pt>
                      <c:pt idx="12">
                        <c:v>108</c:v>
                      </c:pt>
                      <c:pt idx="13">
                        <c:v>84</c:v>
                      </c:pt>
                      <c:pt idx="14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9D-4410-8A01-D5E0592A1324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154.5</c:v>
                      </c:pt>
                      <c:pt idx="1">
                        <c:v>160</c:v>
                      </c:pt>
                      <c:pt idx="2">
                        <c:v>193.5</c:v>
                      </c:pt>
                      <c:pt idx="3">
                        <c:v>145.5</c:v>
                      </c:pt>
                      <c:pt idx="4">
                        <c:v>132</c:v>
                      </c:pt>
                      <c:pt idx="5">
                        <c:v>99</c:v>
                      </c:pt>
                      <c:pt idx="6">
                        <c:v>119</c:v>
                      </c:pt>
                      <c:pt idx="7">
                        <c:v>40</c:v>
                      </c:pt>
                      <c:pt idx="8">
                        <c:v>72</c:v>
                      </c:pt>
                      <c:pt idx="9">
                        <c:v>24</c:v>
                      </c:pt>
                      <c:pt idx="10">
                        <c:v>40</c:v>
                      </c:pt>
                      <c:pt idx="11">
                        <c:v>56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D-4410-8A01-D5E0592A1324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'Summary-hours'!$B$26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multiLvlStrCache>
                      <c:ptCount val="24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Sept.</c:v>
                        </c:pt>
                        <c:pt idx="21">
                          <c:v>Oct.</c:v>
                        </c:pt>
                        <c:pt idx="22">
                          <c:v>Nov.</c:v>
                        </c:pt>
                        <c:pt idx="23">
                          <c:v>Dec.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'Summary-hours'!$C$26:$Q$26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1107.25</c:v>
                      </c:pt>
                      <c:pt idx="1">
                        <c:v>1249.5</c:v>
                      </c:pt>
                      <c:pt idx="2">
                        <c:v>1376</c:v>
                      </c:pt>
                      <c:pt idx="3">
                        <c:v>1190</c:v>
                      </c:pt>
                      <c:pt idx="4">
                        <c:v>1120</c:v>
                      </c:pt>
                      <c:pt idx="5">
                        <c:v>1002</c:v>
                      </c:pt>
                      <c:pt idx="6">
                        <c:v>1003</c:v>
                      </c:pt>
                      <c:pt idx="7">
                        <c:v>750</c:v>
                      </c:pt>
                      <c:pt idx="8">
                        <c:v>860</c:v>
                      </c:pt>
                      <c:pt idx="9">
                        <c:v>720</c:v>
                      </c:pt>
                      <c:pt idx="10">
                        <c:v>918</c:v>
                      </c:pt>
                      <c:pt idx="11">
                        <c:v>864</c:v>
                      </c:pt>
                      <c:pt idx="12">
                        <c:v>520</c:v>
                      </c:pt>
                      <c:pt idx="13">
                        <c:v>474</c:v>
                      </c:pt>
                      <c:pt idx="14">
                        <c:v>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9D-4410-8A01-D5E0592A132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'Summary-hours'!$B$27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'Summary-hours'!$C$5:$Q$7</c:f>
              <c:multiLvlStrCache>
                <c:ptCount val="15"/>
                <c:lvl/>
                <c:lvl/>
                <c:lvl>
                  <c:pt idx="0">
                    <c:v>Jan.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Dec.</c:v>
                  </c:pt>
                  <c:pt idx="12">
                    <c:v>Jan.</c:v>
                  </c:pt>
                  <c:pt idx="13">
                    <c:v>Feb.</c:v>
                  </c:pt>
                  <c:pt idx="14">
                    <c:v>Mar.</c:v>
                  </c:pt>
                </c:lvl>
              </c:multiLvlStrCache>
            </c:multiLvlStrRef>
          </c:cat>
          <c:val>
            <c:numRef>
              <c:f>'Summary-hours'!$C$27:$Z$27</c:f>
              <c:numCache>
                <c:formatCode>0.00</c:formatCode>
                <c:ptCount val="24"/>
                <c:pt idx="0">
                  <c:v>176</c:v>
                </c:pt>
                <c:pt idx="1">
                  <c:v>160</c:v>
                </c:pt>
                <c:pt idx="2">
                  <c:v>168</c:v>
                </c:pt>
                <c:pt idx="3">
                  <c:v>176</c:v>
                </c:pt>
                <c:pt idx="4">
                  <c:v>168</c:v>
                </c:pt>
                <c:pt idx="5">
                  <c:v>166</c:v>
                </c:pt>
                <c:pt idx="6">
                  <c:v>176</c:v>
                </c:pt>
                <c:pt idx="7">
                  <c:v>176</c:v>
                </c:pt>
                <c:pt idx="8">
                  <c:v>168</c:v>
                </c:pt>
                <c:pt idx="9">
                  <c:v>176</c:v>
                </c:pt>
                <c:pt idx="10">
                  <c:v>144</c:v>
                </c:pt>
                <c:pt idx="11">
                  <c:v>136</c:v>
                </c:pt>
                <c:pt idx="12">
                  <c:v>168</c:v>
                </c:pt>
                <c:pt idx="13">
                  <c:v>160</c:v>
                </c:pt>
                <c:pt idx="14">
                  <c:v>176</c:v>
                </c:pt>
                <c:pt idx="15">
                  <c:v>176</c:v>
                </c:pt>
                <c:pt idx="16" formatCode="_(* #,##0.00_);_(* \(#,##0.00\);_(* &quot;-&quot;??_);_(@_)">
                  <c:v>160</c:v>
                </c:pt>
                <c:pt idx="17" formatCode="_(* #,##0.00_);_(* \(#,##0.00\);_(* &quot;-&quot;??_);_(@_)">
                  <c:v>176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176</c:v>
                </c:pt>
                <c:pt idx="22" formatCode="_(* #,##0.00_);_(* \(#,##0.00\);_(* &quot;-&quot;??_);_(@_)">
                  <c:v>152</c:v>
                </c:pt>
                <c:pt idx="23" formatCode="_(* #,##0.00_);_(* \(#,##0.00\);_(* &quot;-&quot;??_);_(@_)">
                  <c:v>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9D-4410-8A01-D5E0592A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'Summary-hours'!$B$28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multiLvlStrCache>
                      <c:ptCount val="15"/>
                      <c:lvl/>
                      <c:lvl/>
                      <c:lvl>
                        <c:pt idx="0">
                          <c:v>Jan.</c:v>
                        </c:pt>
                        <c:pt idx="1">
                          <c:v>Feb.</c:v>
                        </c:pt>
                        <c:pt idx="2">
                          <c:v>Mar.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Sept.</c:v>
                        </c:pt>
                        <c:pt idx="9">
                          <c:v>Oct.</c:v>
                        </c:pt>
                        <c:pt idx="10">
                          <c:v>Nov.</c:v>
                        </c:pt>
                        <c:pt idx="11">
                          <c:v>Dec.</c:v>
                        </c:pt>
                        <c:pt idx="12">
                          <c:v>Jan.</c:v>
                        </c:pt>
                        <c:pt idx="13">
                          <c:v>Feb.</c:v>
                        </c:pt>
                        <c:pt idx="14">
                          <c:v>Mar.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'Summary-hours'!$C$28:$Q$28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1584</c:v>
                      </c:pt>
                      <c:pt idx="1">
                        <c:v>1440</c:v>
                      </c:pt>
                      <c:pt idx="2">
                        <c:v>1512</c:v>
                      </c:pt>
                      <c:pt idx="3">
                        <c:v>1584</c:v>
                      </c:pt>
                      <c:pt idx="4">
                        <c:v>1512</c:v>
                      </c:pt>
                      <c:pt idx="5">
                        <c:v>1494</c:v>
                      </c:pt>
                      <c:pt idx="6">
                        <c:v>1716</c:v>
                      </c:pt>
                      <c:pt idx="7">
                        <c:v>1716</c:v>
                      </c:pt>
                      <c:pt idx="8">
                        <c:v>1638</c:v>
                      </c:pt>
                      <c:pt idx="9">
                        <c:v>1716</c:v>
                      </c:pt>
                      <c:pt idx="10">
                        <c:v>1404</c:v>
                      </c:pt>
                      <c:pt idx="11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29D-4410-8A01-D5E0592A1324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444498</xdr:colOff>
      <xdr:row>4</xdr:row>
      <xdr:rowOff>190499</xdr:rowOff>
    </xdr:from>
    <xdr:to>
      <xdr:col>28</xdr:col>
      <xdr:colOff>90237</xdr:colOff>
      <xdr:row>40</xdr:row>
      <xdr:rowOff>73693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8922022F-AE4B-4417-8F8A-9B3103C9CAF3}"/>
            </a:ext>
            <a:ext uri="{147F2762-F138-4A5C-976F-8EAC2B608ADB}">
              <a16:predDERef xmlns:a16="http://schemas.microsoft.com/office/drawing/2014/main" pred="{C01DD3CB-0626-4D30-A372-8BCD9169C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460374</xdr:colOff>
      <xdr:row>39</xdr:row>
      <xdr:rowOff>0</xdr:rowOff>
    </xdr:to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BC3F5AD1-8E7E-4766-AEE4-C26CB524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80736</xdr:colOff>
      <xdr:row>61</xdr:row>
      <xdr:rowOff>181429</xdr:rowOff>
    </xdr:from>
    <xdr:to>
      <xdr:col>28</xdr:col>
      <xdr:colOff>102507</xdr:colOff>
      <xdr:row>82</xdr:row>
      <xdr:rowOff>86179</xdr:rowOff>
    </xdr:to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0A47F491-385B-4476-8DBF-CEA8984C1A49}"/>
            </a:ext>
            <a:ext uri="{147F2762-F138-4A5C-976F-8EAC2B608ADB}">
              <a16:predDERef xmlns:a16="http://schemas.microsoft.com/office/drawing/2014/main" pred="{BC3F5AD1-8E7E-4766-AEE4-C26CB524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16783</xdr:colOff>
      <xdr:row>83</xdr:row>
      <xdr:rowOff>47171</xdr:rowOff>
    </xdr:from>
    <xdr:to>
      <xdr:col>14</xdr:col>
      <xdr:colOff>181883</xdr:colOff>
      <xdr:row>102</xdr:row>
      <xdr:rowOff>104321</xdr:rowOff>
    </xdr:to>
    <xdr:graphicFrame macro="">
      <xdr:nvGraphicFramePr>
        <xdr:cNvPr id="18" name="Chart 25">
          <a:extLst>
            <a:ext uri="{FF2B5EF4-FFF2-40B4-BE49-F238E27FC236}">
              <a16:creationId xmlns:a16="http://schemas.microsoft.com/office/drawing/2014/main" id="{909ECF86-6972-4BFF-942C-C94248FE3B92}"/>
            </a:ext>
            <a:ext uri="{147F2762-F138-4A5C-976F-8EAC2B608ADB}">
              <a16:predDERef xmlns:a16="http://schemas.microsoft.com/office/drawing/2014/main" pred="{0A47F491-385B-4476-8DBF-CEA8984C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378732</xdr:colOff>
      <xdr:row>106</xdr:row>
      <xdr:rowOff>159203</xdr:rowOff>
    </xdr:from>
    <xdr:to>
      <xdr:col>41</xdr:col>
      <xdr:colOff>366486</xdr:colOff>
      <xdr:row>127</xdr:row>
      <xdr:rowOff>95250</xdr:rowOff>
    </xdr:to>
    <xdr:graphicFrame macro="">
      <xdr:nvGraphicFramePr>
        <xdr:cNvPr id="13" name="Chart 27">
          <a:extLst>
            <a:ext uri="{FF2B5EF4-FFF2-40B4-BE49-F238E27FC236}">
              <a16:creationId xmlns:a16="http://schemas.microsoft.com/office/drawing/2014/main" id="{B8D47D40-11E9-4914-97CC-2ABE809F310D}"/>
            </a:ext>
            <a:ext uri="{147F2762-F138-4A5C-976F-8EAC2B608ADB}">
              <a16:predDERef xmlns:a16="http://schemas.microsoft.com/office/drawing/2014/main" pred="{909ECF86-6972-4BFF-942C-C94248FE3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581026</xdr:colOff>
      <xdr:row>39</xdr:row>
      <xdr:rowOff>161924</xdr:rowOff>
    </xdr:from>
    <xdr:to>
      <xdr:col>14</xdr:col>
      <xdr:colOff>0</xdr:colOff>
      <xdr:row>59</xdr:row>
      <xdr:rowOff>122463</xdr:rowOff>
    </xdr:to>
    <xdr:graphicFrame macro="">
      <xdr:nvGraphicFramePr>
        <xdr:cNvPr id="32" name="Chart 28">
          <a:extLst>
            <a:ext uri="{FF2B5EF4-FFF2-40B4-BE49-F238E27FC236}">
              <a16:creationId xmlns:a16="http://schemas.microsoft.com/office/drawing/2014/main" id="{91499B74-0D6D-47CB-B6D0-88A0DEBDD5CB}"/>
            </a:ext>
            <a:ext uri="{147F2762-F138-4A5C-976F-8EAC2B608ADB}">
              <a16:predDERef xmlns:a16="http://schemas.microsoft.com/office/drawing/2014/main" pred="{B8D47D40-11E9-4914-97CC-2ABE809F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4084</xdr:colOff>
      <xdr:row>62</xdr:row>
      <xdr:rowOff>33565</xdr:rowOff>
    </xdr:from>
    <xdr:to>
      <xdr:col>41</xdr:col>
      <xdr:colOff>600075</xdr:colOff>
      <xdr:row>82</xdr:row>
      <xdr:rowOff>15875</xdr:rowOff>
    </xdr:to>
    <xdr:graphicFrame macro="">
      <xdr:nvGraphicFramePr>
        <xdr:cNvPr id="38" name="Chart 31">
          <a:extLst>
            <a:ext uri="{FF2B5EF4-FFF2-40B4-BE49-F238E27FC236}">
              <a16:creationId xmlns:a16="http://schemas.microsoft.com/office/drawing/2014/main" id="{4601C961-8806-43F3-82C3-80A0279B5C67}"/>
            </a:ext>
            <a:ext uri="{147F2762-F138-4A5C-976F-8EAC2B608ADB}">
              <a16:predDERef xmlns:a16="http://schemas.microsoft.com/office/drawing/2014/main" pred="{91499B74-0D6D-47CB-B6D0-88A0DEBDD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34926</xdr:colOff>
      <xdr:row>107</xdr:row>
      <xdr:rowOff>22226</xdr:rowOff>
    </xdr:from>
    <xdr:to>
      <xdr:col>28</xdr:col>
      <xdr:colOff>222250</xdr:colOff>
      <xdr:row>127</xdr:row>
      <xdr:rowOff>95250</xdr:rowOff>
    </xdr:to>
    <xdr:graphicFrame macro="">
      <xdr:nvGraphicFramePr>
        <xdr:cNvPr id="11" name="Chart 33">
          <a:extLst>
            <a:ext uri="{FF2B5EF4-FFF2-40B4-BE49-F238E27FC236}">
              <a16:creationId xmlns:a16="http://schemas.microsoft.com/office/drawing/2014/main" id="{1E946DF6-A238-406A-8C4E-31476D693781}"/>
            </a:ext>
            <a:ext uri="{147F2762-F138-4A5C-976F-8EAC2B608ADB}">
              <a16:predDERef xmlns:a16="http://schemas.microsoft.com/office/drawing/2014/main" pred="{4601C961-8806-43F3-82C3-80A0279B5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156937</xdr:colOff>
      <xdr:row>61</xdr:row>
      <xdr:rowOff>103868</xdr:rowOff>
    </xdr:from>
    <xdr:to>
      <xdr:col>14</xdr:col>
      <xdr:colOff>154214</xdr:colOff>
      <xdr:row>80</xdr:row>
      <xdr:rowOff>161018</xdr:rowOff>
    </xdr:to>
    <xdr:graphicFrame macro="">
      <xdr:nvGraphicFramePr>
        <xdr:cNvPr id="34" name="Chart 9">
          <a:extLst>
            <a:ext uri="{FF2B5EF4-FFF2-40B4-BE49-F238E27FC236}">
              <a16:creationId xmlns:a16="http://schemas.microsoft.com/office/drawing/2014/main" id="{80293A77-FA0E-488E-80FA-1EC098876F2B}"/>
            </a:ext>
            <a:ext uri="{147F2762-F138-4A5C-976F-8EAC2B608ADB}">
              <a16:predDERef xmlns:a16="http://schemas.microsoft.com/office/drawing/2014/main" pred="{1E946DF6-A238-406A-8C4E-31476D693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598714</xdr:colOff>
      <xdr:row>39</xdr:row>
      <xdr:rowOff>174625</xdr:rowOff>
    </xdr:from>
    <xdr:to>
      <xdr:col>28</xdr:col>
      <xdr:colOff>8164</xdr:colOff>
      <xdr:row>60</xdr:row>
      <xdr:rowOff>79375</xdr:rowOff>
    </xdr:to>
    <xdr:graphicFrame macro="">
      <xdr:nvGraphicFramePr>
        <xdr:cNvPr id="2" name="Chart 21">
          <a:extLst>
            <a:ext uri="{FF2B5EF4-FFF2-40B4-BE49-F238E27FC236}">
              <a16:creationId xmlns:a16="http://schemas.microsoft.com/office/drawing/2014/main" id="{94462972-E56E-47A3-85F8-078B242B668D}"/>
            </a:ext>
            <a:ext uri="{147F2762-F138-4A5C-976F-8EAC2B608ADB}">
              <a16:predDERef xmlns:a16="http://schemas.microsoft.com/office/drawing/2014/main" pred="{80293A77-FA0E-488E-80FA-1EC09887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31750</xdr:colOff>
      <xdr:row>83</xdr:row>
      <xdr:rowOff>127000</xdr:rowOff>
    </xdr:from>
    <xdr:to>
      <xdr:col>28</xdr:col>
      <xdr:colOff>44450</xdr:colOff>
      <xdr:row>104</xdr:row>
      <xdr:rowOff>31750</xdr:rowOff>
    </xdr:to>
    <xdr:graphicFrame macro="">
      <xdr:nvGraphicFramePr>
        <xdr:cNvPr id="4" name="Chart 21">
          <a:extLst>
            <a:ext uri="{FF2B5EF4-FFF2-40B4-BE49-F238E27FC236}">
              <a16:creationId xmlns:a16="http://schemas.microsoft.com/office/drawing/2014/main" id="{0233A6C3-D921-4232-9BF9-0592996DAC1F}"/>
            </a:ext>
            <a:ext uri="{147F2762-F138-4A5C-976F-8EAC2B608ADB}">
              <a16:predDERef xmlns:a16="http://schemas.microsoft.com/office/drawing/2014/main" pred="{94462972-E56E-47A3-85F8-078B242B6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381000</xdr:colOff>
      <xdr:row>83</xdr:row>
      <xdr:rowOff>79375</xdr:rowOff>
    </xdr:from>
    <xdr:to>
      <xdr:col>41</xdr:col>
      <xdr:colOff>507546</xdr:colOff>
      <xdr:row>104</xdr:row>
      <xdr:rowOff>3175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11F456F5-67DA-459B-B46F-0A5EF6EDEA77}"/>
            </a:ext>
            <a:ext uri="{147F2762-F138-4A5C-976F-8EAC2B608ADB}">
              <a16:predDERef xmlns:a16="http://schemas.microsoft.com/office/drawing/2014/main" pred="{0233A6C3-D921-4232-9BF9-0592996D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15875</xdr:colOff>
      <xdr:row>107</xdr:row>
      <xdr:rowOff>0</xdr:rowOff>
    </xdr:from>
    <xdr:to>
      <xdr:col>14</xdr:col>
      <xdr:colOff>142421</xdr:colOff>
      <xdr:row>127</xdr:row>
      <xdr:rowOff>114300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75FBB75B-20CB-4575-902F-971C16BB83A6}"/>
            </a:ext>
            <a:ext uri="{147F2762-F138-4A5C-976F-8EAC2B608ADB}">
              <a16:predDERef xmlns:a16="http://schemas.microsoft.com/office/drawing/2014/main" pred="{11F456F5-67DA-459B-B46F-0A5EF6EDE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571500</xdr:colOff>
      <xdr:row>40</xdr:row>
      <xdr:rowOff>0</xdr:rowOff>
    </xdr:from>
    <xdr:to>
      <xdr:col>41</xdr:col>
      <xdr:colOff>584200</xdr:colOff>
      <xdr:row>60</xdr:row>
      <xdr:rowOff>95250</xdr:rowOff>
    </xdr:to>
    <xdr:graphicFrame macro="">
      <xdr:nvGraphicFramePr>
        <xdr:cNvPr id="9" name="Chart 21">
          <a:extLst>
            <a:ext uri="{FF2B5EF4-FFF2-40B4-BE49-F238E27FC236}">
              <a16:creationId xmlns:a16="http://schemas.microsoft.com/office/drawing/2014/main" id="{084BBEB9-2924-4015-BAA1-545D6A72FB94}"/>
            </a:ext>
            <a:ext uri="{147F2762-F138-4A5C-976F-8EAC2B608ADB}">
              <a16:predDERef xmlns:a16="http://schemas.microsoft.com/office/drawing/2014/main" pred="{75FBB75B-20CB-4575-902F-971C16BB8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215898</xdr:colOff>
      <xdr:row>3</xdr:row>
      <xdr:rowOff>66674</xdr:rowOff>
    </xdr:from>
    <xdr:to>
      <xdr:col>29</xdr:col>
      <xdr:colOff>508000</xdr:colOff>
      <xdr:row>44</xdr:row>
      <xdr:rowOff>63500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B8930019-470D-478D-AD30-879019EE51FD}"/>
            </a:ext>
            <a:ext uri="{147F2762-F138-4A5C-976F-8EAC2B608ADB}">
              <a16:predDERef xmlns:a16="http://schemas.microsoft.com/office/drawing/2014/main" pred="{C01DD3CB-0626-4D30-A372-8BCD9169C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29</xdr:row>
      <xdr:rowOff>8332</xdr:rowOff>
    </xdr:from>
    <xdr:to>
      <xdr:col>9</xdr:col>
      <xdr:colOff>28575</xdr:colOff>
      <xdr:row>53</xdr:row>
      <xdr:rowOff>180974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C0D9629-664F-4637-838F-3B36CF76E05E}"/>
            </a:ext>
            <a:ext uri="{147F2762-F138-4A5C-976F-8EAC2B608ADB}">
              <a16:predDERef xmlns:a16="http://schemas.microsoft.com/office/drawing/2014/main" pred="{FCE1AEBD-D8F8-4830-BEAD-A4DE27300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8C59-2675-4716-BFD0-964F48F44B2B}">
  <dimension ref="B6:H14"/>
  <sheetViews>
    <sheetView workbookViewId="0">
      <selection activeCell="C17" sqref="C17"/>
    </sheetView>
  </sheetViews>
  <sheetFormatPr defaultRowHeight="15"/>
  <cols>
    <col min="2" max="2" width="12.85546875" bestFit="1" customWidth="1"/>
    <col min="3" max="3" width="14.7109375" style="15" customWidth="1"/>
    <col min="5" max="5" width="15.85546875" customWidth="1"/>
    <col min="6" max="6" width="13.42578125" customWidth="1"/>
    <col min="7" max="7" width="18.7109375" customWidth="1"/>
    <col min="8" max="10" width="13.42578125" customWidth="1"/>
  </cols>
  <sheetData>
    <row r="6" spans="2:8" ht="30">
      <c r="B6" s="18" t="s">
        <v>0</v>
      </c>
      <c r="C6" s="19" t="s">
        <v>1</v>
      </c>
    </row>
    <row r="7" spans="2:8">
      <c r="B7" s="16" t="str">
        <f>'Summary-hours'!B8</f>
        <v>Atanacio</v>
      </c>
      <c r="C7" s="20" t="s">
        <v>2</v>
      </c>
      <c r="E7" s="29" t="str">
        <f>ESTA_Projects!B15</f>
        <v>MEC BHER EMS</v>
      </c>
      <c r="F7" s="29" t="s">
        <v>3</v>
      </c>
      <c r="G7" s="29" t="s">
        <v>4</v>
      </c>
    </row>
    <row r="8" spans="2:8">
      <c r="B8" s="16" t="str">
        <f>'Summary-hours'!B10</f>
        <v>Caceres</v>
      </c>
      <c r="C8" s="20" t="s">
        <v>2</v>
      </c>
      <c r="E8" s="29" t="s">
        <v>5</v>
      </c>
      <c r="F8" s="29" t="s">
        <v>6</v>
      </c>
      <c r="G8" s="29" t="s">
        <v>7</v>
      </c>
    </row>
    <row r="9" spans="2:8">
      <c r="B9" s="16" t="str">
        <f>'Summary-hours'!B11</f>
        <v>Farah</v>
      </c>
      <c r="C9" s="20" t="s">
        <v>2</v>
      </c>
      <c r="E9" s="29" t="s">
        <v>8</v>
      </c>
      <c r="F9" s="55" t="s">
        <v>9</v>
      </c>
      <c r="H9" s="30"/>
    </row>
    <row r="10" spans="2:8">
      <c r="B10" s="16" t="s">
        <v>10</v>
      </c>
      <c r="C10" s="20" t="s">
        <v>2</v>
      </c>
      <c r="E10" s="29" t="s">
        <v>11</v>
      </c>
      <c r="F10" s="29" t="s">
        <v>12</v>
      </c>
      <c r="H10" s="30"/>
    </row>
    <row r="11" spans="2:8">
      <c r="B11" s="16" t="str">
        <f>'Summary-hours'!B16</f>
        <v>Shaeffer</v>
      </c>
      <c r="C11" s="20" t="s">
        <v>2</v>
      </c>
      <c r="E11" s="29" t="str">
        <f>ESTA_Projects!B4</f>
        <v>AEP D-Nexus</v>
      </c>
      <c r="F11" s="29" t="s">
        <v>13</v>
      </c>
    </row>
    <row r="12" spans="2:8">
      <c r="B12" s="16" t="str">
        <f>'Summary-hours'!B18</f>
        <v>Uluski</v>
      </c>
      <c r="C12" s="20" t="s">
        <v>2</v>
      </c>
      <c r="E12" s="29" t="s">
        <v>14</v>
      </c>
      <c r="F12" s="29" t="s">
        <v>15</v>
      </c>
    </row>
    <row r="13" spans="2:8">
      <c r="B13" s="16" t="str">
        <f>'Summary-hours'!B19</f>
        <v>Wasley</v>
      </c>
      <c r="C13" s="20" t="s">
        <v>2</v>
      </c>
      <c r="E13" s="29" t="s">
        <v>16</v>
      </c>
      <c r="F13" s="29" t="s">
        <v>17</v>
      </c>
      <c r="G13" s="29" t="s">
        <v>18</v>
      </c>
    </row>
    <row r="14" spans="2:8">
      <c r="B14" s="16" t="str">
        <f>'Summary-hours'!B20</f>
        <v>Abad</v>
      </c>
      <c r="C14" s="20" t="s">
        <v>2</v>
      </c>
      <c r="E14" s="29" t="s">
        <v>19</v>
      </c>
      <c r="F14" s="29" t="s">
        <v>20</v>
      </c>
    </row>
  </sheetData>
  <conditionalFormatting sqref="C7:C1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249" operator="containsText" text="Y">
      <formula>NOT(ISERROR(SEARCH("Y",C7)))</formula>
    </cfRule>
    <cfRule type="cellIs" dxfId="6" priority="250" operator="equal">
      <formula>"Y"</formula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1" location="'AEP D_Nexus'!A1" display="AEP D-Nexus" xr:uid="{624D7398-4A8B-49B4-B7F9-E3831AFC51FD}"/>
    <hyperlink ref="E7" location="MEC_BHER!A1" display="MEC_BHER!A1" xr:uid="{1D036BA8-1A49-43BE-B2B6-373B06E33695}"/>
    <hyperlink ref="E8" location="'Entered Data'!A1" display="ANDE-ADMS" xr:uid="{D4B6F51D-5B41-486F-853B-D2BA327D3F5B}"/>
    <hyperlink ref="F7" location="'BWP ADMS'!A1" display="BWP ADMS" xr:uid="{71C0BC94-E6B8-476A-BBC0-A146B6130B56}"/>
    <hyperlink ref="G8" location="'EC_CELEC-EP'!A1" display="EC_CELEC-EP" xr:uid="{C533A10D-84E7-463D-AE76-AFE86DA9392E}"/>
    <hyperlink ref="F11" location="'ATCO_OMS Support'!A1" display="ATCO " xr:uid="{FF27EA18-CA51-474D-B77B-510E488A4DC3}"/>
    <hyperlink ref="F10" location="Barbados!A1" display="Barbados" xr:uid="{39231CFB-3704-490C-A2B7-DDEA6755B1C6}"/>
    <hyperlink ref="E10" location="Lansing!A1" display="Lansing BWP" xr:uid="{636829A5-8AF5-4B00-B66D-4032FFE8F021}"/>
    <hyperlink ref="E13" location="'BEL_ED-LF'!A1" display="Belize_ED" xr:uid="{5799E355-FB4D-4D20-B961-A8BD366BBDA7}"/>
    <hyperlink ref="F13" location="TPC!A1" display="TPC" xr:uid="{610BD179-9FEC-4B4B-8F8E-611FC2E27AB8}"/>
    <hyperlink ref="E14" location="'NV Energy'!A1" display="NV Energy" xr:uid="{B61D10FE-9B0D-42A1-A344-9BBB0C4B0442}"/>
    <hyperlink ref="F14" location="MERALCO!A1" display="MERLACO" xr:uid="{759DA949-82B4-46DB-A08A-372FFEEE36CE}"/>
    <hyperlink ref="E9" location="UNOPS_VN!A1" display="UNOPS -VN " xr:uid="{AE64B54C-CB80-4786-B507-DC20EA71ACB9}"/>
    <hyperlink ref="F9" location="'WB_EVN'!A1" display="WB_EVN" xr:uid="{DD7D1389-EE6E-446D-8B78-7891B5009B23}"/>
    <hyperlink ref="F8" location="'Avangrid_NY'!A1" display="Avangrid NY" xr:uid="{D6E6DA32-4134-4737-A662-288FDFF9D700}"/>
    <hyperlink ref="F12" location="CEATI!A1" display="CEATI" xr:uid="{2EF0EEAD-FB2F-499E-B885-E53B4B3F5D4B}"/>
    <hyperlink ref="E12" location="'Avangrid ADMS'!A1" display="Avangrid ADMS" xr:uid="{7B18A4EF-BA3D-4994-9D83-9108C1E9979F}"/>
    <hyperlink ref="G13" location="Kosovo!A1" display="Kosovo" xr:uid="{2EE3EE62-1C99-4651-90B6-235C43543665}"/>
    <hyperlink ref="G7" location="'SDGE Implementation'!A1" display="SDGE Implementation " xr:uid="{7E04E5DF-02C9-4F2E-96C8-5A967A247E9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B183-941E-4DF8-8893-0EC9196A65ED}">
  <dimension ref="A1:AE52"/>
  <sheetViews>
    <sheetView showZeros="0" topLeftCell="A3" zoomScale="90" zoomScaleNormal="90" workbookViewId="0">
      <selection activeCell="F16" sqref="F16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1"/>
      <c r="D6" s="139"/>
      <c r="E6" s="139"/>
      <c r="F6" s="35"/>
      <c r="G6" s="35"/>
      <c r="H6" s="35"/>
      <c r="I6" s="35"/>
      <c r="J6" s="139"/>
      <c r="K6" s="35"/>
      <c r="L6" s="35"/>
      <c r="M6" s="35"/>
      <c r="N6" s="162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230"/>
      <c r="AB6" s="16"/>
      <c r="AC6" s="149"/>
      <c r="AD6" s="172"/>
    </row>
    <row r="7" spans="1:31">
      <c r="B7" s="8"/>
      <c r="C7" s="139"/>
      <c r="D7" s="139"/>
      <c r="E7" s="139"/>
      <c r="F7" s="35"/>
      <c r="G7" s="35"/>
      <c r="H7" s="35"/>
      <c r="I7" s="35"/>
      <c r="J7" s="139"/>
      <c r="K7" s="35"/>
      <c r="L7" s="35"/>
      <c r="M7" s="35"/>
      <c r="N7" s="36"/>
      <c r="O7" s="35"/>
      <c r="P7" s="35"/>
      <c r="Q7" s="35"/>
      <c r="R7" s="35"/>
      <c r="S7" s="35"/>
      <c r="T7" s="35"/>
      <c r="U7" s="37"/>
      <c r="V7" s="37"/>
      <c r="W7" s="37"/>
      <c r="X7" s="37"/>
      <c r="Y7" s="37"/>
      <c r="Z7" s="116"/>
      <c r="AB7" s="16"/>
      <c r="AC7" s="149"/>
      <c r="AD7" s="172"/>
    </row>
    <row r="8" spans="1:31">
      <c r="B8" s="8" t="str">
        <f>'Summary-hours'!B8</f>
        <v>Atanacio</v>
      </c>
      <c r="C8" s="33"/>
      <c r="D8" s="33"/>
      <c r="E8" s="33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67"/>
      <c r="V8" s="67"/>
      <c r="W8" s="67"/>
      <c r="X8" s="67"/>
      <c r="Y8" s="67"/>
      <c r="Z8" s="260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33"/>
      <c r="D9" s="33"/>
      <c r="E9" s="33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67"/>
      <c r="V9" s="67"/>
      <c r="W9" s="67"/>
      <c r="X9" s="67"/>
      <c r="Y9" s="67"/>
      <c r="Z9" s="260"/>
      <c r="AB9" s="16"/>
      <c r="AC9" s="149"/>
      <c r="AD9" s="172"/>
    </row>
    <row r="10" spans="1:31">
      <c r="B10" s="8" t="str">
        <f>'Summary-hours'!B10</f>
        <v>Caceres</v>
      </c>
      <c r="C10" s="33"/>
      <c r="D10" s="33"/>
      <c r="E10" s="33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67"/>
      <c r="V10" s="67"/>
      <c r="W10" s="67"/>
      <c r="X10" s="67"/>
      <c r="Y10" s="67"/>
      <c r="Z10" s="260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33"/>
      <c r="D11" s="33"/>
      <c r="E11" s="33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67"/>
      <c r="V11" s="67"/>
      <c r="W11" s="67"/>
      <c r="X11" s="67"/>
      <c r="Y11" s="67"/>
      <c r="Z11" s="260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33"/>
      <c r="D12" s="33"/>
      <c r="E12" s="33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67"/>
      <c r="V12" s="67"/>
      <c r="W12" s="67"/>
      <c r="X12" s="67"/>
      <c r="Y12" s="67"/>
      <c r="Z12" s="260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33"/>
      <c r="D13" s="33"/>
      <c r="E13" s="33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67"/>
      <c r="V13" s="67"/>
      <c r="W13" s="67"/>
      <c r="X13" s="67"/>
      <c r="Y13" s="67"/>
      <c r="Z13" s="260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33"/>
      <c r="D14" s="33"/>
      <c r="E14" s="33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67"/>
      <c r="V14" s="67"/>
      <c r="W14" s="67"/>
      <c r="X14" s="67"/>
      <c r="Y14" s="67"/>
      <c r="Z14" s="260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33"/>
      <c r="D15" s="33"/>
      <c r="E15" s="33"/>
      <c r="F15" s="67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67"/>
      <c r="V15" s="67"/>
      <c r="W15" s="67"/>
      <c r="X15" s="67"/>
      <c r="Y15" s="67"/>
      <c r="Z15" s="260"/>
      <c r="AB15" s="16"/>
      <c r="AC15" s="149"/>
      <c r="AD15" s="172"/>
    </row>
    <row r="16" spans="1:31">
      <c r="B16" s="79" t="str">
        <f>'Summary-hours'!B16</f>
        <v>Shaeffer</v>
      </c>
      <c r="C16" s="33">
        <v>17</v>
      </c>
      <c r="D16" s="33">
        <v>19</v>
      </c>
      <c r="E16" s="33">
        <v>12</v>
      </c>
      <c r="F16" s="312">
        <v>15</v>
      </c>
      <c r="G16" s="67">
        <v>16</v>
      </c>
      <c r="H16" s="67">
        <v>16</v>
      </c>
      <c r="I16" s="67">
        <v>16</v>
      </c>
      <c r="J16" s="67">
        <v>16</v>
      </c>
      <c r="K16" s="67">
        <v>16</v>
      </c>
      <c r="L16" s="67">
        <v>16</v>
      </c>
      <c r="M16" s="67">
        <v>16</v>
      </c>
      <c r="N16" s="164">
        <v>16</v>
      </c>
      <c r="O16" s="68"/>
      <c r="P16" s="68"/>
      <c r="Q16" s="68"/>
      <c r="R16" s="68"/>
      <c r="S16" s="68"/>
      <c r="T16" s="68"/>
      <c r="U16" s="67"/>
      <c r="V16" s="67"/>
      <c r="W16" s="67"/>
      <c r="X16" s="67"/>
      <c r="Y16" s="67"/>
      <c r="Z16" s="260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33"/>
      <c r="D17" s="33"/>
      <c r="E17" s="33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67"/>
      <c r="V17" s="67"/>
      <c r="W17" s="67"/>
      <c r="X17" s="67"/>
      <c r="Y17" s="67"/>
      <c r="Z17" s="260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33"/>
      <c r="D18" s="33"/>
      <c r="E18" s="33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67"/>
      <c r="V18" s="67"/>
      <c r="W18" s="67"/>
      <c r="X18" s="67"/>
      <c r="Y18" s="67"/>
      <c r="Z18" s="260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33"/>
      <c r="D19" s="33"/>
      <c r="E19" s="33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67"/>
      <c r="V19" s="67"/>
      <c r="W19" s="67"/>
      <c r="X19" s="67"/>
      <c r="Y19" s="67"/>
      <c r="Z19" s="260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140"/>
      <c r="D20" s="140"/>
      <c r="E20" s="140"/>
      <c r="F20" s="248"/>
      <c r="G20" s="248"/>
      <c r="H20" s="248"/>
      <c r="I20" s="248"/>
      <c r="J20" s="248"/>
      <c r="K20" s="248"/>
      <c r="L20" s="248"/>
      <c r="M20" s="248"/>
      <c r="N20" s="250"/>
      <c r="O20" s="68"/>
      <c r="P20" s="68"/>
      <c r="Q20" s="68"/>
      <c r="R20" s="68"/>
      <c r="S20" s="68"/>
      <c r="T20" s="68"/>
      <c r="U20" s="67"/>
      <c r="V20" s="67"/>
      <c r="W20" s="67"/>
      <c r="X20" s="67"/>
      <c r="Y20" s="67"/>
      <c r="Z20" s="260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140"/>
      <c r="D21" s="140"/>
      <c r="E21" s="140"/>
      <c r="F21" s="248"/>
      <c r="G21" s="248"/>
      <c r="H21" s="248"/>
      <c r="I21" s="248"/>
      <c r="J21" s="248"/>
      <c r="K21" s="248"/>
      <c r="L21" s="248"/>
      <c r="M21" s="248"/>
      <c r="N21" s="250"/>
      <c r="O21" s="68"/>
      <c r="P21" s="68"/>
      <c r="Q21" s="68"/>
      <c r="R21" s="68"/>
      <c r="S21" s="68"/>
      <c r="T21" s="68"/>
      <c r="U21" s="67"/>
      <c r="V21" s="67"/>
      <c r="W21" s="67"/>
      <c r="X21" s="67"/>
      <c r="Y21" s="67"/>
      <c r="Z21" s="260"/>
      <c r="AB21" s="16"/>
      <c r="AC21" s="149"/>
      <c r="AD21" s="172">
        <f t="shared" si="0"/>
        <v>0</v>
      </c>
    </row>
    <row r="22" spans="2:30">
      <c r="B22" s="79"/>
      <c r="C22" s="140"/>
      <c r="D22" s="140"/>
      <c r="E22" s="140"/>
      <c r="F22" s="248"/>
      <c r="G22" s="248"/>
      <c r="H22" s="248"/>
      <c r="I22" s="248"/>
      <c r="J22" s="248"/>
      <c r="K22" s="248"/>
      <c r="L22" s="248"/>
      <c r="M22" s="248"/>
      <c r="N22" s="250"/>
      <c r="O22" s="68"/>
      <c r="P22" s="68"/>
      <c r="Q22" s="68"/>
      <c r="R22" s="68"/>
      <c r="S22" s="68"/>
      <c r="T22" s="68"/>
      <c r="U22" s="67"/>
      <c r="V22" s="67"/>
      <c r="W22" s="67"/>
      <c r="X22" s="67"/>
      <c r="Y22" s="67"/>
      <c r="Z22" s="260"/>
      <c r="AB22" s="16"/>
      <c r="AC22" s="149"/>
      <c r="AD22" s="172"/>
    </row>
    <row r="23" spans="2:30">
      <c r="B23" s="79"/>
      <c r="C23" s="140"/>
      <c r="D23" s="140"/>
      <c r="E23" s="140"/>
      <c r="F23" s="248"/>
      <c r="G23" s="248"/>
      <c r="H23" s="248"/>
      <c r="I23" s="248"/>
      <c r="J23" s="248"/>
      <c r="K23" s="248"/>
      <c r="L23" s="248"/>
      <c r="M23" s="248"/>
      <c r="N23" s="250"/>
      <c r="O23" s="68"/>
      <c r="P23" s="68"/>
      <c r="Q23" s="68"/>
      <c r="R23" s="68"/>
      <c r="S23" s="68"/>
      <c r="T23" s="68"/>
      <c r="U23" s="67"/>
      <c r="V23" s="67"/>
      <c r="W23" s="67"/>
      <c r="X23" s="67"/>
      <c r="Y23" s="67"/>
      <c r="Z23" s="260"/>
      <c r="AB23" s="16"/>
      <c r="AC23" s="149"/>
      <c r="AD23" s="172"/>
    </row>
    <row r="24" spans="2:30">
      <c r="B24" s="79">
        <f>'Summary-hours'!B24</f>
        <v>0</v>
      </c>
      <c r="C24" s="140"/>
      <c r="D24" s="140"/>
      <c r="E24" s="140"/>
      <c r="F24" s="248"/>
      <c r="G24" s="248"/>
      <c r="H24" s="248"/>
      <c r="I24" s="248"/>
      <c r="J24" s="248"/>
      <c r="K24" s="248"/>
      <c r="L24" s="248"/>
      <c r="M24" s="248"/>
      <c r="N24" s="250"/>
      <c r="O24" s="68"/>
      <c r="P24" s="68"/>
      <c r="Q24" s="68"/>
      <c r="R24" s="68"/>
      <c r="S24" s="68"/>
      <c r="T24" s="68"/>
      <c r="U24" s="67"/>
      <c r="V24" s="67"/>
      <c r="W24" s="67"/>
      <c r="X24" s="67"/>
      <c r="Y24" s="67"/>
      <c r="Z24" s="260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140"/>
      <c r="D25" s="140"/>
      <c r="E25" s="140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67"/>
      <c r="V25" s="67"/>
      <c r="W25" s="67"/>
      <c r="X25" s="67"/>
      <c r="Y25" s="67"/>
      <c r="Z25" s="260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156">
        <f t="shared" ref="C26:N26" si="1">SUM(C8:C25)</f>
        <v>17</v>
      </c>
      <c r="D26" s="156">
        <f t="shared" si="1"/>
        <v>19</v>
      </c>
      <c r="E26" s="156">
        <f t="shared" si="1"/>
        <v>12</v>
      </c>
      <c r="F26" s="41">
        <f t="shared" si="1"/>
        <v>15</v>
      </c>
      <c r="G26" s="41">
        <f t="shared" si="1"/>
        <v>16</v>
      </c>
      <c r="H26" s="41">
        <f t="shared" si="1"/>
        <v>16</v>
      </c>
      <c r="I26" s="41">
        <f t="shared" si="1"/>
        <v>16</v>
      </c>
      <c r="J26" s="41">
        <f t="shared" si="1"/>
        <v>16</v>
      </c>
      <c r="K26" s="41">
        <f t="shared" si="1"/>
        <v>16</v>
      </c>
      <c r="L26" s="41">
        <f t="shared" si="1"/>
        <v>16</v>
      </c>
      <c r="M26" s="41">
        <f t="shared" si="1"/>
        <v>16</v>
      </c>
      <c r="N26" s="42">
        <f t="shared" si="1"/>
        <v>16</v>
      </c>
      <c r="O26" s="41">
        <f t="shared" ref="O26:Z26" si="2">SUM(O8:O25)</f>
        <v>0</v>
      </c>
      <c r="P26" s="41">
        <f t="shared" si="2"/>
        <v>0</v>
      </c>
      <c r="Q26" s="41">
        <f t="shared" si="2"/>
        <v>0</v>
      </c>
      <c r="R26" s="41">
        <f t="shared" si="2"/>
        <v>0</v>
      </c>
      <c r="S26" s="41">
        <f t="shared" si="2"/>
        <v>0</v>
      </c>
      <c r="T26" s="41">
        <f t="shared" si="2"/>
        <v>0</v>
      </c>
      <c r="U26" s="41">
        <f t="shared" si="2"/>
        <v>0</v>
      </c>
      <c r="V26" s="41">
        <f t="shared" si="2"/>
        <v>0</v>
      </c>
      <c r="W26" s="41">
        <f t="shared" si="2"/>
        <v>0</v>
      </c>
      <c r="X26" s="41">
        <f t="shared" si="2"/>
        <v>0</v>
      </c>
      <c r="Y26" s="41">
        <f t="shared" si="2"/>
        <v>0</v>
      </c>
      <c r="Z26" s="80">
        <f t="shared" si="2"/>
        <v>0</v>
      </c>
      <c r="AB26" s="17"/>
      <c r="AC26" s="167"/>
      <c r="AD26" s="173"/>
    </row>
    <row r="33" spans="2:26" ht="2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O4:Z4"/>
    <mergeCell ref="C33:N33"/>
    <mergeCell ref="O33:Z33"/>
  </mergeCells>
  <hyperlinks>
    <hyperlink ref="B1" location="ESTA_Projects!A1" display="Return to Projects" xr:uid="{1173DF4C-6C8C-4DBC-8ABF-59ECF308341D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AF48-405A-4E3A-BACE-16AA04F2CF9F}">
  <dimension ref="A1:AE52"/>
  <sheetViews>
    <sheetView showZeros="0" zoomScale="90" zoomScaleNormal="90" workbookViewId="0">
      <pane xSplit="2" topLeftCell="C1" activePane="topRight" state="frozen"/>
      <selection pane="topRight" activeCell="F7" sqref="F7"/>
      <selection activeCell="C37" sqref="C37:Z51"/>
    </sheetView>
  </sheetViews>
  <sheetFormatPr defaultRowHeight="15"/>
  <cols>
    <col min="2" max="2" width="23.85546875" customWidth="1"/>
    <col min="3" max="13" width="9.14062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18"/>
      <c r="D6" s="119"/>
      <c r="E6" s="119"/>
      <c r="F6" s="119"/>
      <c r="G6" s="35"/>
      <c r="H6" s="142"/>
      <c r="I6" s="35"/>
      <c r="J6" s="35"/>
      <c r="K6" s="35"/>
      <c r="L6" s="35"/>
      <c r="M6" s="35"/>
      <c r="N6" s="162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39"/>
      <c r="D7" s="139"/>
      <c r="E7" s="139"/>
      <c r="F7" s="313"/>
      <c r="G7" s="139"/>
      <c r="H7" s="142"/>
      <c r="I7" s="43"/>
      <c r="J7" s="43"/>
      <c r="K7" s="37"/>
      <c r="L7" s="37"/>
      <c r="M7" s="37"/>
      <c r="N7" s="161"/>
      <c r="O7" s="35"/>
      <c r="P7" s="35"/>
      <c r="Q7" s="35"/>
      <c r="R7" s="35"/>
      <c r="S7" s="35"/>
      <c r="T7" s="35"/>
      <c r="U7" s="37"/>
      <c r="V7" s="3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33">
        <v>9</v>
      </c>
      <c r="D8" s="33">
        <v>66.5</v>
      </c>
      <c r="E8" s="33">
        <v>27</v>
      </c>
      <c r="F8" s="312">
        <v>9.5</v>
      </c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67"/>
      <c r="V8" s="67"/>
      <c r="W8" s="246"/>
      <c r="X8" s="246"/>
      <c r="Y8" s="246"/>
      <c r="Z8" s="247"/>
      <c r="AA8" s="45">
        <f>SUM(C8:Z8)</f>
        <v>112</v>
      </c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33"/>
      <c r="D9" s="33"/>
      <c r="E9" s="33"/>
      <c r="F9" s="312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67"/>
      <c r="V9" s="67"/>
      <c r="W9" s="246"/>
      <c r="X9" s="246"/>
      <c r="Y9" s="246"/>
      <c r="Z9" s="247"/>
      <c r="AA9" s="45"/>
      <c r="AB9" s="16"/>
      <c r="AC9" s="149"/>
      <c r="AD9" s="172"/>
    </row>
    <row r="10" spans="1:31">
      <c r="B10" s="8" t="str">
        <f>'Summary-hours'!B10</f>
        <v>Caceres</v>
      </c>
      <c r="C10" s="33"/>
      <c r="D10" s="33"/>
      <c r="E10" s="33"/>
      <c r="F10" s="312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67"/>
      <c r="V10" s="67"/>
      <c r="W10" s="246"/>
      <c r="X10" s="246"/>
      <c r="Y10" s="246"/>
      <c r="Z10" s="247"/>
      <c r="AA10" s="45">
        <f>SUM(C10:Z10)</f>
        <v>0</v>
      </c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33">
        <v>8</v>
      </c>
      <c r="D11" s="33">
        <v>20</v>
      </c>
      <c r="E11" s="33">
        <v>30</v>
      </c>
      <c r="F11" s="312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67"/>
      <c r="V11" s="67"/>
      <c r="W11" s="246"/>
      <c r="X11" s="246"/>
      <c r="Y11" s="246"/>
      <c r="Z11" s="247"/>
      <c r="AA11" s="45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33"/>
      <c r="D12" s="33"/>
      <c r="E12" s="33"/>
      <c r="F12" s="312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67"/>
      <c r="V12" s="67"/>
      <c r="W12" s="246"/>
      <c r="X12" s="246"/>
      <c r="Y12" s="246"/>
      <c r="Z12" s="247"/>
      <c r="AA12" s="45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33">
        <v>8</v>
      </c>
      <c r="D13" s="33">
        <v>29.5</v>
      </c>
      <c r="E13" s="33">
        <v>0</v>
      </c>
      <c r="F13" s="312">
        <v>1</v>
      </c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67"/>
      <c r="V13" s="67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33"/>
      <c r="D14" s="33"/>
      <c r="E14" s="33"/>
      <c r="F14" s="312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67"/>
      <c r="V14" s="67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33">
        <v>10</v>
      </c>
      <c r="D15" s="33">
        <v>8.5</v>
      </c>
      <c r="E15" s="33">
        <v>42.5</v>
      </c>
      <c r="F15" s="312">
        <v>9.5</v>
      </c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67"/>
      <c r="V15" s="67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33">
        <v>7</v>
      </c>
      <c r="D16" s="33">
        <v>61</v>
      </c>
      <c r="E16" s="33">
        <v>53</v>
      </c>
      <c r="F16" s="312">
        <v>23</v>
      </c>
      <c r="G16" s="67">
        <v>60</v>
      </c>
      <c r="H16" s="67">
        <v>60</v>
      </c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67"/>
      <c r="V16" s="67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33"/>
      <c r="D17" s="33"/>
      <c r="E17" s="33"/>
      <c r="F17" s="312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67"/>
      <c r="V17" s="67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33">
        <v>31</v>
      </c>
      <c r="D18" s="33">
        <v>86</v>
      </c>
      <c r="E18" s="33">
        <v>136</v>
      </c>
      <c r="F18" s="312">
        <v>128</v>
      </c>
      <c r="G18" s="67">
        <v>80</v>
      </c>
      <c r="H18" s="67">
        <v>40</v>
      </c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67"/>
      <c r="V18" s="67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33">
        <v>14</v>
      </c>
      <c r="D19" s="33">
        <v>36</v>
      </c>
      <c r="E19" s="33">
        <v>32</v>
      </c>
      <c r="F19" s="312">
        <v>14</v>
      </c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67"/>
      <c r="V19" s="67"/>
      <c r="W19" s="246"/>
      <c r="X19" s="246"/>
      <c r="Y19" s="246"/>
      <c r="Z19" s="247"/>
      <c r="AA19" s="45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140"/>
      <c r="D20" s="140"/>
      <c r="E20" s="140"/>
      <c r="F20" s="314"/>
      <c r="G20" s="248"/>
      <c r="H20" s="248"/>
      <c r="I20" s="67"/>
      <c r="J20" s="67"/>
      <c r="K20" s="67"/>
      <c r="L20" s="67"/>
      <c r="M20" s="67"/>
      <c r="N20" s="164"/>
      <c r="O20" s="68"/>
      <c r="P20" s="68"/>
      <c r="Q20" s="68"/>
      <c r="R20" s="68"/>
      <c r="S20" s="68"/>
      <c r="T20" s="68"/>
      <c r="U20" s="67"/>
      <c r="V20" s="67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140"/>
      <c r="D21" s="140"/>
      <c r="E21" s="140"/>
      <c r="F21" s="314"/>
      <c r="G21" s="248"/>
      <c r="H21" s="248"/>
      <c r="I21" s="67"/>
      <c r="J21" s="67"/>
      <c r="K21" s="67"/>
      <c r="L21" s="67"/>
      <c r="M21" s="67"/>
      <c r="N21" s="164"/>
      <c r="O21" s="68"/>
      <c r="P21" s="68"/>
      <c r="Q21" s="68"/>
      <c r="R21" s="68"/>
      <c r="S21" s="68"/>
      <c r="T21" s="68"/>
      <c r="U21" s="67"/>
      <c r="V21" s="67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140"/>
      <c r="D22" s="140"/>
      <c r="E22" s="140"/>
      <c r="F22" s="314"/>
      <c r="G22" s="248"/>
      <c r="H22" s="248"/>
      <c r="I22" s="67"/>
      <c r="J22" s="67"/>
      <c r="K22" s="67"/>
      <c r="L22" s="67"/>
      <c r="M22" s="67"/>
      <c r="N22" s="164"/>
      <c r="O22" s="68"/>
      <c r="P22" s="68"/>
      <c r="Q22" s="68"/>
      <c r="R22" s="68"/>
      <c r="S22" s="68"/>
      <c r="T22" s="68"/>
      <c r="U22" s="67"/>
      <c r="V22" s="67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140"/>
      <c r="D23" s="140"/>
      <c r="E23" s="140"/>
      <c r="F23" s="314"/>
      <c r="G23" s="248"/>
      <c r="H23" s="248"/>
      <c r="I23" s="67"/>
      <c r="J23" s="67"/>
      <c r="K23" s="67"/>
      <c r="L23" s="67"/>
      <c r="M23" s="67"/>
      <c r="N23" s="164"/>
      <c r="O23" s="68"/>
      <c r="P23" s="68"/>
      <c r="Q23" s="68"/>
      <c r="R23" s="68"/>
      <c r="S23" s="68"/>
      <c r="T23" s="68"/>
      <c r="U23" s="67"/>
      <c r="V23" s="67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140"/>
      <c r="D24" s="140"/>
      <c r="E24" s="140"/>
      <c r="F24" s="314"/>
      <c r="G24" s="248"/>
      <c r="H24" s="248"/>
      <c r="I24" s="67"/>
      <c r="J24" s="67"/>
      <c r="K24" s="67"/>
      <c r="L24" s="67"/>
      <c r="M24" s="67"/>
      <c r="N24" s="164"/>
      <c r="O24" s="68"/>
      <c r="P24" s="68"/>
      <c r="Q24" s="68"/>
      <c r="R24" s="68"/>
      <c r="S24" s="68"/>
      <c r="T24" s="68"/>
      <c r="U24" s="67"/>
      <c r="V24" s="67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140"/>
      <c r="D25" s="140"/>
      <c r="E25" s="140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67"/>
      <c r="V25" s="67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156">
        <f>SUM(C8:C25)</f>
        <v>87</v>
      </c>
      <c r="D26" s="156">
        <f>SUM(D8:D25)</f>
        <v>307.5</v>
      </c>
      <c r="E26" s="156">
        <f>SUM(E8:E25)</f>
        <v>320.5</v>
      </c>
      <c r="F26" s="41">
        <f>SUM(F8:F25)</f>
        <v>185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2">
        <v>0</v>
      </c>
      <c r="O26" s="41">
        <f t="shared" ref="O26:Z26" si="1">SUM(O8:O25)</f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A26" s="45"/>
      <c r="AB26" s="168"/>
      <c r="AC26" s="167"/>
      <c r="AD26" s="173"/>
    </row>
    <row r="27" spans="2:30">
      <c r="C27" s="14"/>
      <c r="D27" s="14"/>
      <c r="E27" s="14"/>
    </row>
    <row r="28" spans="2:30">
      <c r="F28" s="45"/>
    </row>
    <row r="32" spans="2:30" ht="15.75" thickBot="1"/>
    <row r="33" spans="2:27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7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7">
      <c r="B35" s="8"/>
      <c r="C35" s="120"/>
      <c r="D35" s="121"/>
      <c r="E35" s="121"/>
      <c r="F35" s="121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7">
      <c r="B36" s="8">
        <f>'Summary-hours'!B36</f>
        <v>0</v>
      </c>
      <c r="C36" s="56">
        <v>0</v>
      </c>
      <c r="D36" s="83">
        <v>0</v>
      </c>
      <c r="E36" s="83">
        <v>0</v>
      </c>
      <c r="F36" s="83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37">
        <v>0</v>
      </c>
      <c r="N36" s="38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7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67"/>
      <c r="N37" s="164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7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67"/>
      <c r="N38" s="164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7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67"/>
      <c r="N39" s="164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7">
      <c r="B40" s="8" t="str">
        <f>'Summary-hours'!B40</f>
        <v>DePillis</v>
      </c>
      <c r="C40" s="67"/>
      <c r="D40" s="67"/>
      <c r="E40" s="67"/>
      <c r="F40" s="67"/>
      <c r="G40" s="67"/>
      <c r="H40" s="246"/>
      <c r="I40" s="246"/>
      <c r="J40" s="246"/>
      <c r="K40" s="246"/>
      <c r="L40" s="246"/>
      <c r="M40" s="67"/>
      <c r="N40" s="164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  <c r="AA40" s="45"/>
    </row>
    <row r="41" spans="2:27">
      <c r="B41" s="8" t="str">
        <f>'Summary-hours'!B41</f>
        <v>Guill</v>
      </c>
      <c r="C41" s="67"/>
      <c r="D41" s="67"/>
      <c r="E41" s="67"/>
      <c r="F41" s="67"/>
      <c r="G41" s="67"/>
      <c r="H41" s="246"/>
      <c r="I41" s="246"/>
      <c r="J41" s="246"/>
      <c r="K41" s="246"/>
      <c r="L41" s="246"/>
      <c r="M41" s="67"/>
      <c r="N41" s="164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  <c r="AA41" s="45"/>
    </row>
    <row r="42" spans="2:27">
      <c r="B42" s="8">
        <f>'Summary-hours'!B42</f>
        <v>0</v>
      </c>
      <c r="C42" s="67"/>
      <c r="D42" s="67"/>
      <c r="E42" s="67"/>
      <c r="F42" s="67"/>
      <c r="G42" s="67"/>
      <c r="H42" s="246"/>
      <c r="I42" s="246"/>
      <c r="J42" s="246"/>
      <c r="K42" s="246"/>
      <c r="L42" s="246"/>
      <c r="M42" s="67"/>
      <c r="N42" s="164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  <c r="AA42" s="45"/>
    </row>
    <row r="43" spans="2:27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67"/>
      <c r="J43" s="67"/>
      <c r="K43" s="67"/>
      <c r="L43" s="246"/>
      <c r="M43" s="67"/>
      <c r="N43" s="164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  <c r="AA43" s="45"/>
    </row>
    <row r="44" spans="2:27">
      <c r="B44" s="8" t="str">
        <f>'Summary-hours'!B44</f>
        <v>Rana</v>
      </c>
      <c r="C44" s="67"/>
      <c r="D44" s="67"/>
      <c r="E44" s="67"/>
      <c r="F44" s="67"/>
      <c r="G44" s="67"/>
      <c r="H44" s="246"/>
      <c r="I44" s="246"/>
      <c r="J44" s="246"/>
      <c r="K44" s="246"/>
      <c r="L44" s="246"/>
      <c r="M44" s="67"/>
      <c r="N44" s="164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  <c r="AA44" s="45"/>
    </row>
    <row r="45" spans="2:27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67"/>
      <c r="N45" s="164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7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67"/>
      <c r="N46" s="164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7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67"/>
      <c r="N47" s="164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7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67"/>
      <c r="N48" s="164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67"/>
      <c r="N49" s="164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67"/>
      <c r="N50" s="164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C3DAE155-2580-4EBE-B465-98A9AE65100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E026-C81C-4C37-AE36-5DFC5368F89B}">
  <dimension ref="A1:AE52"/>
  <sheetViews>
    <sheetView showZeros="0" zoomScale="90" zoomScaleNormal="90" workbookViewId="0">
      <selection activeCell="F7" sqref="F7:F22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1"/>
      <c r="D6" s="139"/>
      <c r="E6" s="139"/>
      <c r="F6" s="139"/>
      <c r="G6" s="139"/>
      <c r="H6" s="139"/>
      <c r="I6" s="35"/>
      <c r="J6" s="35"/>
      <c r="K6" s="35"/>
      <c r="L6" s="35"/>
      <c r="M6" s="35"/>
      <c r="N6" s="162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39"/>
      <c r="D7" s="139"/>
      <c r="E7" s="139"/>
      <c r="F7" s="313"/>
      <c r="G7" s="139"/>
      <c r="H7" s="139"/>
      <c r="I7" s="35"/>
      <c r="J7" s="35"/>
      <c r="K7" s="35"/>
      <c r="L7" s="35"/>
      <c r="M7" s="139"/>
      <c r="N7" s="245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33"/>
      <c r="D8" s="33"/>
      <c r="E8" s="33"/>
      <c r="F8" s="312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33">
        <v>75</v>
      </c>
      <c r="D9" s="33">
        <v>85</v>
      </c>
      <c r="E9" s="33">
        <v>88</v>
      </c>
      <c r="F9" s="312">
        <v>117</v>
      </c>
      <c r="G9" s="67">
        <v>80</v>
      </c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33">
        <v>6</v>
      </c>
      <c r="D10" s="33">
        <v>2</v>
      </c>
      <c r="E10" s="33">
        <v>2</v>
      </c>
      <c r="F10" s="312">
        <v>2</v>
      </c>
      <c r="G10" s="67">
        <v>8</v>
      </c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33"/>
      <c r="D11" s="33"/>
      <c r="E11" s="33"/>
      <c r="F11" s="312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33"/>
      <c r="D12" s="33">
        <v>0</v>
      </c>
      <c r="E12" s="33">
        <v>0</v>
      </c>
      <c r="F12" s="312">
        <v>1</v>
      </c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33">
        <v>51</v>
      </c>
      <c r="D13" s="33">
        <v>51.5</v>
      </c>
      <c r="E13" s="33">
        <v>55</v>
      </c>
      <c r="F13" s="312">
        <v>45</v>
      </c>
      <c r="G13" s="67">
        <v>40</v>
      </c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33"/>
      <c r="D14" s="33"/>
      <c r="E14" s="33"/>
      <c r="F14" s="312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33"/>
      <c r="D15" s="33"/>
      <c r="E15" s="33"/>
      <c r="F15" s="312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33"/>
      <c r="D16" s="33"/>
      <c r="E16" s="33"/>
      <c r="F16" s="312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33"/>
      <c r="D17" s="33"/>
      <c r="E17" s="33"/>
      <c r="F17" s="312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33"/>
      <c r="D18" s="33"/>
      <c r="E18" s="33"/>
      <c r="F18" s="312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33"/>
      <c r="D19" s="33"/>
      <c r="E19" s="33"/>
      <c r="F19" s="312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140"/>
      <c r="D20" s="140"/>
      <c r="E20" s="140"/>
      <c r="F20" s="314"/>
      <c r="G20" s="248"/>
      <c r="H20" s="248"/>
      <c r="I20" s="248"/>
      <c r="J20" s="248"/>
      <c r="K20" s="248"/>
      <c r="L20" s="248"/>
      <c r="M20" s="248"/>
      <c r="N20" s="250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140"/>
      <c r="D21" s="140"/>
      <c r="E21" s="140"/>
      <c r="F21" s="314"/>
      <c r="G21" s="248"/>
      <c r="H21" s="248"/>
      <c r="I21" s="248"/>
      <c r="J21" s="248"/>
      <c r="K21" s="248"/>
      <c r="L21" s="248"/>
      <c r="M21" s="248"/>
      <c r="N21" s="250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140"/>
      <c r="D22" s="140"/>
      <c r="E22" s="140"/>
      <c r="F22" s="314"/>
      <c r="G22" s="248"/>
      <c r="H22" s="248"/>
      <c r="I22" s="248"/>
      <c r="J22" s="248"/>
      <c r="K22" s="248"/>
      <c r="L22" s="248"/>
      <c r="M22" s="248"/>
      <c r="N22" s="250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140"/>
      <c r="D23" s="140"/>
      <c r="E23" s="140"/>
      <c r="F23" s="248"/>
      <c r="G23" s="248"/>
      <c r="H23" s="248"/>
      <c r="I23" s="248"/>
      <c r="J23" s="248"/>
      <c r="K23" s="248"/>
      <c r="L23" s="248"/>
      <c r="M23" s="248"/>
      <c r="N23" s="250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140"/>
      <c r="D24" s="140"/>
      <c r="E24" s="140"/>
      <c r="F24" s="248"/>
      <c r="G24" s="248"/>
      <c r="H24" s="248"/>
      <c r="I24" s="248"/>
      <c r="J24" s="248"/>
      <c r="K24" s="248"/>
      <c r="L24" s="248"/>
      <c r="M24" s="248"/>
      <c r="N24" s="250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140"/>
      <c r="D25" s="140"/>
      <c r="E25" s="140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156">
        <f>SUM(C6:C25)</f>
        <v>132</v>
      </c>
      <c r="D26" s="156">
        <f t="shared" ref="D26:Z26" si="1">SUM(D6:D25)</f>
        <v>138.5</v>
      </c>
      <c r="E26" s="156">
        <f t="shared" si="1"/>
        <v>145</v>
      </c>
      <c r="F26" s="41">
        <f t="shared" si="1"/>
        <v>165</v>
      </c>
      <c r="G26" s="41">
        <f t="shared" si="1"/>
        <v>128</v>
      </c>
      <c r="H26" s="41">
        <f t="shared" si="1"/>
        <v>0</v>
      </c>
      <c r="I26" s="41">
        <f t="shared" si="1"/>
        <v>0</v>
      </c>
      <c r="J26" s="41">
        <f t="shared" si="1"/>
        <v>0</v>
      </c>
      <c r="K26" s="41">
        <f t="shared" si="1"/>
        <v>0</v>
      </c>
      <c r="L26" s="41">
        <f t="shared" si="1"/>
        <v>0</v>
      </c>
      <c r="M26" s="41">
        <f t="shared" si="1"/>
        <v>0</v>
      </c>
      <c r="N26" s="42">
        <f t="shared" si="1"/>
        <v>0</v>
      </c>
      <c r="O26" s="41">
        <f t="shared" si="1"/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7"/>
      <c r="AC26" s="167"/>
      <c r="AD26" s="173"/>
    </row>
    <row r="33" spans="2:26" ht="2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>
      <c r="B34" s="4"/>
      <c r="C34" s="5">
        <v>2024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>
        <v>2025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56"/>
      <c r="J35" s="56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/>
      <c r="G36" s="56"/>
      <c r="H36" s="56"/>
      <c r="I36" s="56">
        <v>0</v>
      </c>
      <c r="J36" s="56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67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O4:Z4"/>
    <mergeCell ref="C33:N33"/>
    <mergeCell ref="O33:Z33"/>
  </mergeCells>
  <hyperlinks>
    <hyperlink ref="B1" location="ESTA_Projects!A1" display="Return to Projects" xr:uid="{841E5244-B647-4504-90AD-4007CC844FD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E51-360A-4099-BAC2-F4640B8554F0}">
  <dimension ref="A1:AE53"/>
  <sheetViews>
    <sheetView showZeros="0" zoomScale="90" zoomScaleNormal="90" workbookViewId="0">
      <selection activeCell="F8" sqref="F8:F25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 s="45">
        <f>SUM(C27:C27)</f>
        <v>67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1"/>
      <c r="D6" s="139"/>
      <c r="E6" s="139"/>
      <c r="F6" s="35"/>
      <c r="G6" s="35"/>
      <c r="H6" s="35"/>
      <c r="I6" s="35"/>
      <c r="J6" s="35"/>
      <c r="K6" s="35"/>
      <c r="L6" s="35"/>
      <c r="M6" s="35"/>
      <c r="N6" s="162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39"/>
      <c r="D7" s="139"/>
      <c r="E7" s="139"/>
      <c r="F7" s="35"/>
      <c r="G7" s="35"/>
      <c r="H7" s="35"/>
      <c r="I7" s="35"/>
      <c r="J7" s="35"/>
      <c r="K7" s="139"/>
      <c r="L7" s="35"/>
      <c r="M7" s="35"/>
      <c r="N7" s="36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33"/>
      <c r="D8" s="33"/>
      <c r="E8" s="33"/>
      <c r="F8" s="312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33"/>
      <c r="D9" s="33"/>
      <c r="E9" s="33"/>
      <c r="F9" s="312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33"/>
      <c r="D10" s="33"/>
      <c r="E10" s="33"/>
      <c r="F10" s="312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33"/>
      <c r="D11" s="33"/>
      <c r="E11" s="33"/>
      <c r="F11" s="312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33">
        <v>44</v>
      </c>
      <c r="D12" s="33">
        <v>81</v>
      </c>
      <c r="E12" s="33">
        <v>12</v>
      </c>
      <c r="F12" s="312">
        <v>2</v>
      </c>
      <c r="G12" s="67">
        <v>8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164">
        <v>0</v>
      </c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33"/>
      <c r="D13" s="33"/>
      <c r="E13" s="33"/>
      <c r="F13" s="312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33"/>
      <c r="D14" s="33"/>
      <c r="E14" s="33"/>
      <c r="F14" s="312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33"/>
      <c r="D15" s="33"/>
      <c r="E15" s="33"/>
      <c r="F15" s="312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8" t="str">
        <f>'Summary-hours'!B16</f>
        <v>Shaeffer</v>
      </c>
      <c r="C16" s="33"/>
      <c r="D16" s="33"/>
      <c r="E16" s="33"/>
      <c r="F16" s="312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33"/>
      <c r="D17" s="33"/>
      <c r="E17" s="33"/>
      <c r="F17" s="312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79" t="str">
        <f>'Summary-hours'!B18</f>
        <v>Uluski</v>
      </c>
      <c r="C18" s="33">
        <v>0</v>
      </c>
      <c r="D18" s="33">
        <v>0</v>
      </c>
      <c r="E18" s="33"/>
      <c r="F18" s="312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79" t="str">
        <f>'Summary-hours'!B19</f>
        <v>Wasley</v>
      </c>
      <c r="C19" s="33">
        <v>23</v>
      </c>
      <c r="D19" s="33">
        <v>20</v>
      </c>
      <c r="E19" s="33">
        <v>6</v>
      </c>
      <c r="F19" s="312">
        <v>2</v>
      </c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140"/>
      <c r="D20" s="140"/>
      <c r="E20" s="140"/>
      <c r="F20" s="314"/>
      <c r="G20" s="248"/>
      <c r="H20" s="248"/>
      <c r="I20" s="248"/>
      <c r="J20" s="248"/>
      <c r="K20" s="248"/>
      <c r="L20" s="248"/>
      <c r="M20" s="248"/>
      <c r="N20" s="250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/>
    </row>
    <row r="21" spans="2:30">
      <c r="B21" s="79"/>
      <c r="C21" s="140"/>
      <c r="D21" s="140"/>
      <c r="E21" s="140"/>
      <c r="F21" s="314"/>
      <c r="G21" s="248"/>
      <c r="H21" s="248"/>
      <c r="I21" s="248"/>
      <c r="J21" s="248"/>
      <c r="K21" s="248"/>
      <c r="L21" s="248"/>
      <c r="M21" s="248"/>
      <c r="N21" s="250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/>
    </row>
    <row r="22" spans="2:30">
      <c r="B22" s="79"/>
      <c r="C22" s="140"/>
      <c r="D22" s="140"/>
      <c r="E22" s="140"/>
      <c r="F22" s="314"/>
      <c r="G22" s="248"/>
      <c r="H22" s="248"/>
      <c r="I22" s="248"/>
      <c r="J22" s="248"/>
      <c r="K22" s="248"/>
      <c r="L22" s="248"/>
      <c r="M22" s="248"/>
      <c r="N22" s="250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140"/>
      <c r="D23" s="140"/>
      <c r="E23" s="140"/>
      <c r="F23" s="314"/>
      <c r="G23" s="248"/>
      <c r="H23" s="248"/>
      <c r="I23" s="248"/>
      <c r="J23" s="248"/>
      <c r="K23" s="248"/>
      <c r="L23" s="248"/>
      <c r="M23" s="248"/>
      <c r="N23" s="250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'Summary-hours'!B23</f>
        <v>0</v>
      </c>
      <c r="C24" s="140"/>
      <c r="D24" s="140"/>
      <c r="E24" s="140"/>
      <c r="F24" s="314"/>
      <c r="G24" s="248"/>
      <c r="H24" s="248"/>
      <c r="I24" s="248"/>
      <c r="J24" s="248"/>
      <c r="K24" s="248"/>
      <c r="L24" s="248"/>
      <c r="M24" s="248"/>
      <c r="N24" s="250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'Summary-hours'!B24</f>
        <v>0</v>
      </c>
      <c r="C25" s="140"/>
      <c r="D25" s="140"/>
      <c r="E25" s="140"/>
      <c r="F25" s="314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>
      <c r="B26" s="79">
        <f>'Summary-hours'!B25</f>
        <v>0</v>
      </c>
      <c r="C26" s="140">
        <v>0</v>
      </c>
      <c r="D26" s="140">
        <v>0</v>
      </c>
      <c r="E26" s="140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140">
        <v>0</v>
      </c>
      <c r="L26" s="39">
        <v>0</v>
      </c>
      <c r="M26" s="39">
        <v>0</v>
      </c>
      <c r="N26" s="40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81">
        <v>0</v>
      </c>
      <c r="V26" s="81">
        <v>0</v>
      </c>
      <c r="W26" s="81">
        <v>0</v>
      </c>
      <c r="X26" s="81">
        <v>0</v>
      </c>
      <c r="Y26" s="81">
        <v>0</v>
      </c>
      <c r="Z26" s="109">
        <v>0</v>
      </c>
      <c r="AB26" s="17"/>
      <c r="AC26" s="167"/>
      <c r="AD26" s="173"/>
    </row>
    <row r="27" spans="2:30" ht="15.75" thickBot="1">
      <c r="B27" s="12" t="s">
        <v>101</v>
      </c>
      <c r="C27" s="156">
        <f t="shared" ref="C27:Z27" si="1">SUM(C8:C26)</f>
        <v>67</v>
      </c>
      <c r="D27" s="156">
        <f t="shared" si="1"/>
        <v>101</v>
      </c>
      <c r="E27" s="156">
        <f t="shared" si="1"/>
        <v>18</v>
      </c>
      <c r="F27" s="41">
        <f t="shared" si="1"/>
        <v>4</v>
      </c>
      <c r="G27" s="41">
        <f t="shared" si="1"/>
        <v>8</v>
      </c>
      <c r="H27" s="41">
        <f t="shared" si="1"/>
        <v>0</v>
      </c>
      <c r="I27" s="41">
        <f t="shared" si="1"/>
        <v>0</v>
      </c>
      <c r="J27" s="41">
        <f t="shared" si="1"/>
        <v>0</v>
      </c>
      <c r="K27" s="41">
        <f t="shared" si="1"/>
        <v>0</v>
      </c>
      <c r="L27" s="41">
        <f t="shared" si="1"/>
        <v>0</v>
      </c>
      <c r="M27" s="41">
        <f t="shared" si="1"/>
        <v>0</v>
      </c>
      <c r="N27" s="42">
        <f t="shared" si="1"/>
        <v>0</v>
      </c>
      <c r="O27" s="41">
        <f t="shared" si="1"/>
        <v>0</v>
      </c>
      <c r="P27" s="41">
        <f t="shared" si="1"/>
        <v>0</v>
      </c>
      <c r="Q27" s="41">
        <f t="shared" si="1"/>
        <v>0</v>
      </c>
      <c r="R27" s="41">
        <f t="shared" si="1"/>
        <v>0</v>
      </c>
      <c r="S27" s="41">
        <f t="shared" si="1"/>
        <v>0</v>
      </c>
      <c r="T27" s="41">
        <f t="shared" si="1"/>
        <v>0</v>
      </c>
      <c r="U27" s="41">
        <f t="shared" si="1"/>
        <v>0</v>
      </c>
      <c r="V27" s="41">
        <f t="shared" si="1"/>
        <v>0</v>
      </c>
      <c r="W27" s="41">
        <f t="shared" si="1"/>
        <v>0</v>
      </c>
      <c r="X27" s="41">
        <f t="shared" si="1"/>
        <v>0</v>
      </c>
      <c r="Y27" s="41">
        <f t="shared" si="1"/>
        <v>0</v>
      </c>
      <c r="Z27" s="80">
        <f t="shared" si="1"/>
        <v>0</v>
      </c>
    </row>
    <row r="33" spans="2:26">
      <c r="C33">
        <v>2025</v>
      </c>
      <c r="O33">
        <v>2026</v>
      </c>
    </row>
    <row r="34" spans="2:26" ht="21">
      <c r="B34" s="3" t="s">
        <v>87</v>
      </c>
      <c r="C34" s="336">
        <v>2024</v>
      </c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8"/>
      <c r="O34" s="339">
        <v>2025</v>
      </c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1"/>
    </row>
    <row r="35" spans="2:26">
      <c r="B35" s="4"/>
      <c r="C35" s="5" t="s">
        <v>54</v>
      </c>
      <c r="D35" s="6" t="s">
        <v>55</v>
      </c>
      <c r="E35" s="6" t="s">
        <v>56</v>
      </c>
      <c r="F35" s="6" t="s">
        <v>57</v>
      </c>
      <c r="G35" s="6" t="s">
        <v>58</v>
      </c>
      <c r="H35" s="6" t="s">
        <v>59</v>
      </c>
      <c r="I35" s="6" t="s">
        <v>60</v>
      </c>
      <c r="J35" s="6" t="s">
        <v>61</v>
      </c>
      <c r="K35" s="6" t="s">
        <v>62</v>
      </c>
      <c r="L35" s="6" t="s">
        <v>63</v>
      </c>
      <c r="M35" s="6" t="s">
        <v>64</v>
      </c>
      <c r="N35" s="7" t="s">
        <v>65</v>
      </c>
      <c r="O35" s="5" t="s">
        <v>54</v>
      </c>
      <c r="P35" s="6" t="s">
        <v>55</v>
      </c>
      <c r="Q35" s="6" t="s">
        <v>56</v>
      </c>
      <c r="R35" s="6" t="s">
        <v>57</v>
      </c>
      <c r="S35" s="6" t="s">
        <v>58</v>
      </c>
      <c r="T35" s="6" t="s">
        <v>59</v>
      </c>
      <c r="U35" s="6" t="s">
        <v>60</v>
      </c>
      <c r="V35" s="6" t="s">
        <v>61</v>
      </c>
      <c r="W35" s="6" t="s">
        <v>62</v>
      </c>
      <c r="X35" s="6" t="s">
        <v>63</v>
      </c>
      <c r="Y35" s="6" t="s">
        <v>64</v>
      </c>
      <c r="Z35" s="92" t="s">
        <v>65</v>
      </c>
    </row>
    <row r="36" spans="2:26">
      <c r="B36" s="8"/>
      <c r="C36" s="9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1">
        <v>0</v>
      </c>
      <c r="O36" s="10"/>
      <c r="P36" s="10"/>
      <c r="Q36" s="10"/>
      <c r="R36" s="10"/>
      <c r="S36" s="10"/>
      <c r="T36" s="10"/>
      <c r="U36" s="10"/>
      <c r="Z36" s="59"/>
    </row>
    <row r="37" spans="2:26">
      <c r="B37" s="8">
        <f>'Summary-hours'!B36</f>
        <v>0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272"/>
      <c r="N37" s="164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'Summary-hours'!B37</f>
        <v>Apostolov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164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'Summary-hours'!B38</f>
        <v>Brunner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164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'Summary-hours'!B39</f>
        <v>Carr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164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'Summary-hours'!B40</f>
        <v>DePillis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164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 t="str">
        <f>'Summary-hours'!B41</f>
        <v>Guill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164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>
        <f>'Summary-hours'!B42</f>
        <v>0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164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'Summary-hours'!B43</f>
        <v>Palermo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164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e">
        <f>'Summary-hours'!#REF!</f>
        <v>#REF!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164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 t="e">
        <f>'Summary-hours'!#REF!</f>
        <v>#REF!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164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>
        <f>'Summary-hours'!B46</f>
        <v>0</v>
      </c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4"/>
      <c r="O47" s="273"/>
      <c r="P47" s="273"/>
      <c r="Q47" s="273"/>
      <c r="R47" s="273"/>
      <c r="S47" s="273"/>
      <c r="T47" s="273"/>
      <c r="U47" s="246"/>
      <c r="V47" s="246"/>
      <c r="W47" s="246"/>
      <c r="X47" s="246"/>
      <c r="Y47" s="246"/>
      <c r="Z47" s="247"/>
    </row>
    <row r="48" spans="2:26">
      <c r="B48" s="8" t="str">
        <f>'Summary-hours'!B47</f>
        <v>P. Campos</v>
      </c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6"/>
      <c r="O48" s="275"/>
      <c r="P48" s="275"/>
      <c r="Q48" s="275"/>
      <c r="R48" s="275"/>
      <c r="S48" s="275"/>
      <c r="T48" s="275"/>
      <c r="U48" s="246"/>
      <c r="V48" s="246"/>
      <c r="W48" s="246"/>
      <c r="X48" s="246"/>
      <c r="Y48" s="246"/>
      <c r="Z48" s="247"/>
    </row>
    <row r="49" spans="2:26">
      <c r="B49" s="8" t="str">
        <f>'Summary-hours'!B48</f>
        <v>D. Obadina</v>
      </c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6"/>
      <c r="O49" s="275"/>
      <c r="P49" s="275"/>
      <c r="Q49" s="275"/>
      <c r="R49" s="275"/>
      <c r="S49" s="275"/>
      <c r="T49" s="275"/>
      <c r="U49" s="246"/>
      <c r="V49" s="246"/>
      <c r="W49" s="246"/>
      <c r="X49" s="246"/>
      <c r="Y49" s="246"/>
      <c r="Z49" s="247"/>
    </row>
    <row r="50" spans="2:26">
      <c r="B50" s="8" t="str">
        <f>'Summary-hours'!B49</f>
        <v xml:space="preserve">AMI Subcontractors/ANDE </v>
      </c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6"/>
      <c r="O50" s="275"/>
      <c r="P50" s="275"/>
      <c r="Q50" s="275"/>
      <c r="R50" s="275"/>
      <c r="S50" s="275"/>
      <c r="T50" s="275"/>
      <c r="U50" s="246"/>
      <c r="V50" s="246"/>
      <c r="W50" s="246"/>
      <c r="X50" s="246"/>
      <c r="Y50" s="246"/>
      <c r="Z50" s="247"/>
    </row>
    <row r="51" spans="2:26">
      <c r="B51" s="8" t="str">
        <f>'Summary-hours'!B50</f>
        <v>Cepeda</v>
      </c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6"/>
      <c r="O51" s="275"/>
      <c r="P51" s="275"/>
      <c r="Q51" s="275"/>
      <c r="R51" s="275"/>
      <c r="S51" s="275"/>
      <c r="T51" s="275"/>
      <c r="U51" s="272"/>
      <c r="V51" s="246"/>
      <c r="W51" s="246"/>
      <c r="X51" s="246"/>
      <c r="Y51" s="246"/>
      <c r="Z51" s="247"/>
    </row>
    <row r="52" spans="2:26">
      <c r="B52" s="8" t="str">
        <f>'Summary-hours'!B51</f>
        <v>Arcos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7"/>
      <c r="N52" s="58"/>
      <c r="O52" s="56"/>
      <c r="P52" s="56"/>
      <c r="Q52" s="56"/>
      <c r="R52" s="56"/>
      <c r="S52" s="56"/>
      <c r="T52" s="56"/>
      <c r="U52" s="81"/>
      <c r="V52" s="81"/>
      <c r="W52" s="81"/>
      <c r="X52" s="81"/>
      <c r="Y52" s="81"/>
      <c r="Z52" s="109"/>
    </row>
    <row r="53" spans="2:26">
      <c r="B53" s="12" t="s">
        <v>101</v>
      </c>
      <c r="C53" s="41">
        <f t="shared" ref="C53:Z53" si="2">SUM(C37:C52)</f>
        <v>0</v>
      </c>
      <c r="D53" s="41">
        <f t="shared" si="2"/>
        <v>0</v>
      </c>
      <c r="E53" s="41">
        <f t="shared" si="2"/>
        <v>0</v>
      </c>
      <c r="F53" s="41">
        <f t="shared" si="2"/>
        <v>0</v>
      </c>
      <c r="G53" s="41">
        <f t="shared" si="2"/>
        <v>0</v>
      </c>
      <c r="H53" s="41">
        <f t="shared" si="2"/>
        <v>0</v>
      </c>
      <c r="I53" s="41">
        <f t="shared" si="2"/>
        <v>0</v>
      </c>
      <c r="J53" s="41">
        <f t="shared" si="2"/>
        <v>0</v>
      </c>
      <c r="K53" s="41">
        <f t="shared" si="2"/>
        <v>0</v>
      </c>
      <c r="L53" s="41">
        <f t="shared" si="2"/>
        <v>0</v>
      </c>
      <c r="M53" s="41">
        <f t="shared" si="2"/>
        <v>0</v>
      </c>
      <c r="N53" s="41">
        <f t="shared" si="2"/>
        <v>0</v>
      </c>
      <c r="O53" s="82">
        <f t="shared" si="2"/>
        <v>0</v>
      </c>
      <c r="P53" s="41">
        <f t="shared" si="2"/>
        <v>0</v>
      </c>
      <c r="Q53" s="41">
        <f t="shared" si="2"/>
        <v>0</v>
      </c>
      <c r="R53" s="41">
        <f t="shared" si="2"/>
        <v>0</v>
      </c>
      <c r="S53" s="41">
        <f t="shared" si="2"/>
        <v>0</v>
      </c>
      <c r="T53" s="41">
        <f t="shared" si="2"/>
        <v>0</v>
      </c>
      <c r="U53" s="41">
        <f t="shared" si="2"/>
        <v>0</v>
      </c>
      <c r="V53" s="41">
        <f t="shared" si="2"/>
        <v>0</v>
      </c>
      <c r="W53" s="41">
        <f t="shared" si="2"/>
        <v>0</v>
      </c>
      <c r="X53" s="41">
        <f t="shared" si="2"/>
        <v>0</v>
      </c>
      <c r="Y53" s="41">
        <f t="shared" si="2"/>
        <v>0</v>
      </c>
      <c r="Z53" s="80">
        <f t="shared" si="2"/>
        <v>0</v>
      </c>
    </row>
  </sheetData>
  <mergeCells count="5">
    <mergeCell ref="B2:N2"/>
    <mergeCell ref="C4:N4"/>
    <mergeCell ref="O4:Z4"/>
    <mergeCell ref="C34:N34"/>
    <mergeCell ref="O34:Z34"/>
  </mergeCells>
  <hyperlinks>
    <hyperlink ref="B1" location="ESTA_Projects!A1" display="Return to Projects" xr:uid="{2ECD9592-9985-471B-98E0-03A9A64EEF31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8CCB-6E77-42F7-816F-A9C7C62EBC52}">
  <dimension ref="A1:AE52"/>
  <sheetViews>
    <sheetView showZeros="0" topLeftCell="A3" zoomScale="90" zoomScaleNormal="90" workbookViewId="0">
      <selection activeCell="F19" sqref="F19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1"/>
      <c r="D6" s="139"/>
      <c r="E6" s="139"/>
      <c r="F6" s="35"/>
      <c r="G6" s="35"/>
      <c r="H6" s="35"/>
      <c r="I6" s="35"/>
      <c r="J6" s="35"/>
      <c r="K6" s="35"/>
      <c r="L6" s="35"/>
      <c r="M6" s="35"/>
      <c r="N6" s="162"/>
      <c r="O6" s="231"/>
      <c r="P6" s="35"/>
      <c r="Q6" s="35"/>
      <c r="R6" s="39"/>
      <c r="S6" s="35"/>
      <c r="T6" s="35"/>
      <c r="U6" s="35"/>
      <c r="V6" s="35"/>
      <c r="W6" s="35"/>
      <c r="X6" s="35"/>
      <c r="Y6" s="35"/>
      <c r="Z6" s="230"/>
      <c r="AB6" s="16"/>
      <c r="AC6" s="149"/>
      <c r="AD6" s="172"/>
    </row>
    <row r="7" spans="1:31">
      <c r="B7" s="8"/>
      <c r="C7" s="139"/>
      <c r="D7" s="139"/>
      <c r="E7" s="139"/>
      <c r="F7" s="35"/>
      <c r="G7" s="139"/>
      <c r="H7" s="139"/>
      <c r="I7" s="35"/>
      <c r="J7" s="35"/>
      <c r="K7" s="35"/>
      <c r="L7" s="35"/>
      <c r="M7" s="35"/>
      <c r="N7" s="36"/>
      <c r="O7" s="232"/>
      <c r="P7" s="35"/>
      <c r="Q7" s="35"/>
      <c r="R7" s="39"/>
      <c r="S7" s="35"/>
      <c r="T7" s="35"/>
      <c r="U7" s="37"/>
      <c r="V7" s="37"/>
      <c r="W7" s="37"/>
      <c r="X7" s="37"/>
      <c r="Y7" s="37"/>
      <c r="Z7" s="116"/>
      <c r="AB7" s="16"/>
      <c r="AC7" s="149"/>
      <c r="AD7" s="172"/>
    </row>
    <row r="8" spans="1:31">
      <c r="B8" s="8" t="str">
        <f>'Summary-hours'!B8</f>
        <v>Atanacio</v>
      </c>
      <c r="C8" s="33"/>
      <c r="D8" s="33"/>
      <c r="E8" s="33"/>
      <c r="F8" s="67"/>
      <c r="G8" s="67"/>
      <c r="H8" s="67"/>
      <c r="I8" s="67"/>
      <c r="J8" s="67"/>
      <c r="K8" s="67"/>
      <c r="L8" s="67"/>
      <c r="M8" s="67"/>
      <c r="N8" s="164"/>
      <c r="O8" s="263"/>
      <c r="P8" s="68"/>
      <c r="Q8" s="68"/>
      <c r="R8" s="248"/>
      <c r="S8" s="68"/>
      <c r="T8" s="68"/>
      <c r="U8" s="67"/>
      <c r="V8" s="67"/>
      <c r="W8" s="67"/>
      <c r="X8" s="67"/>
      <c r="Y8" s="67"/>
      <c r="Z8" s="260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33"/>
      <c r="D9" s="33"/>
      <c r="E9" s="33"/>
      <c r="F9" s="67"/>
      <c r="G9" s="67"/>
      <c r="H9" s="67"/>
      <c r="I9" s="67"/>
      <c r="J9" s="67"/>
      <c r="K9" s="67"/>
      <c r="L9" s="67"/>
      <c r="M9" s="67"/>
      <c r="N9" s="164"/>
      <c r="O9" s="263"/>
      <c r="P9" s="68"/>
      <c r="Q9" s="68"/>
      <c r="R9" s="248"/>
      <c r="S9" s="68"/>
      <c r="T9" s="68"/>
      <c r="U9" s="67"/>
      <c r="V9" s="67"/>
      <c r="W9" s="67"/>
      <c r="X9" s="67"/>
      <c r="Y9" s="67"/>
      <c r="Z9" s="260"/>
      <c r="AB9" s="16"/>
      <c r="AC9" s="149"/>
      <c r="AD9" s="172"/>
    </row>
    <row r="10" spans="1:31">
      <c r="B10" s="8" t="str">
        <f>'Summary-hours'!B10</f>
        <v>Caceres</v>
      </c>
      <c r="C10" s="33"/>
      <c r="D10" s="33"/>
      <c r="E10" s="33"/>
      <c r="F10" s="67"/>
      <c r="G10" s="67"/>
      <c r="H10" s="67"/>
      <c r="I10" s="67"/>
      <c r="J10" s="67"/>
      <c r="K10" s="67"/>
      <c r="L10" s="67"/>
      <c r="M10" s="67"/>
      <c r="N10" s="164"/>
      <c r="O10" s="263"/>
      <c r="P10" s="68"/>
      <c r="Q10" s="68"/>
      <c r="R10" s="248"/>
      <c r="S10" s="68"/>
      <c r="T10" s="68"/>
      <c r="U10" s="67"/>
      <c r="V10" s="67"/>
      <c r="W10" s="67"/>
      <c r="X10" s="67"/>
      <c r="Y10" s="67"/>
      <c r="Z10" s="260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33"/>
      <c r="D11" s="33"/>
      <c r="E11" s="33"/>
      <c r="F11" s="67"/>
      <c r="G11" s="67"/>
      <c r="H11" s="67"/>
      <c r="I11" s="67"/>
      <c r="J11" s="67"/>
      <c r="K11" s="67"/>
      <c r="L11" s="67"/>
      <c r="M11" s="67"/>
      <c r="N11" s="164"/>
      <c r="O11" s="263"/>
      <c r="P11" s="68"/>
      <c r="Q11" s="68"/>
      <c r="R11" s="248"/>
      <c r="S11" s="68"/>
      <c r="T11" s="68"/>
      <c r="U11" s="67"/>
      <c r="V11" s="67"/>
      <c r="W11" s="67"/>
      <c r="X11" s="67"/>
      <c r="Y11" s="67"/>
      <c r="Z11" s="260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33"/>
      <c r="D12" s="33"/>
      <c r="E12" s="33"/>
      <c r="F12" s="67"/>
      <c r="G12" s="67"/>
      <c r="H12" s="67"/>
      <c r="I12" s="67"/>
      <c r="J12" s="67"/>
      <c r="K12" s="67"/>
      <c r="L12" s="67"/>
      <c r="M12" s="67"/>
      <c r="N12" s="164"/>
      <c r="O12" s="263"/>
      <c r="P12" s="68"/>
      <c r="Q12" s="68"/>
      <c r="R12" s="248"/>
      <c r="S12" s="68"/>
      <c r="T12" s="68"/>
      <c r="U12" s="67"/>
      <c r="V12" s="67"/>
      <c r="W12" s="67"/>
      <c r="X12" s="67"/>
      <c r="Y12" s="67"/>
      <c r="Z12" s="260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33"/>
      <c r="D13" s="33"/>
      <c r="E13" s="33"/>
      <c r="F13" s="67"/>
      <c r="G13" s="67"/>
      <c r="H13" s="67"/>
      <c r="I13" s="67"/>
      <c r="J13" s="67"/>
      <c r="K13" s="67"/>
      <c r="L13" s="67"/>
      <c r="M13" s="67"/>
      <c r="N13" s="164"/>
      <c r="O13" s="263"/>
      <c r="P13" s="68"/>
      <c r="Q13" s="68"/>
      <c r="R13" s="248"/>
      <c r="S13" s="68"/>
      <c r="T13" s="68"/>
      <c r="U13" s="67"/>
      <c r="V13" s="67"/>
      <c r="W13" s="67"/>
      <c r="X13" s="67"/>
      <c r="Y13" s="67"/>
      <c r="Z13" s="260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33"/>
      <c r="D14" s="33"/>
      <c r="E14" s="33"/>
      <c r="F14" s="67"/>
      <c r="G14" s="67"/>
      <c r="H14" s="67"/>
      <c r="I14" s="67"/>
      <c r="J14" s="67"/>
      <c r="K14" s="67"/>
      <c r="L14" s="67"/>
      <c r="M14" s="67"/>
      <c r="N14" s="164"/>
      <c r="O14" s="263"/>
      <c r="P14" s="68"/>
      <c r="Q14" s="68"/>
      <c r="R14" s="248"/>
      <c r="S14" s="68"/>
      <c r="T14" s="68"/>
      <c r="U14" s="67"/>
      <c r="V14" s="67"/>
      <c r="W14" s="67"/>
      <c r="X14" s="67"/>
      <c r="Y14" s="67"/>
      <c r="Z14" s="260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33"/>
      <c r="D15" s="33"/>
      <c r="E15" s="33"/>
      <c r="F15" s="67"/>
      <c r="G15" s="67"/>
      <c r="H15" s="67"/>
      <c r="I15" s="67"/>
      <c r="J15" s="67"/>
      <c r="K15" s="67"/>
      <c r="L15" s="67"/>
      <c r="M15" s="67"/>
      <c r="N15" s="164"/>
      <c r="O15" s="263"/>
      <c r="P15" s="68"/>
      <c r="Q15" s="68"/>
      <c r="R15" s="248"/>
      <c r="S15" s="68"/>
      <c r="T15" s="68"/>
      <c r="U15" s="67"/>
      <c r="V15" s="67"/>
      <c r="W15" s="67"/>
      <c r="X15" s="67"/>
      <c r="Y15" s="67"/>
      <c r="Z15" s="260"/>
      <c r="AB15" s="16"/>
      <c r="AC15" s="149"/>
      <c r="AD15" s="172"/>
    </row>
    <row r="16" spans="1:31">
      <c r="B16" s="79" t="str">
        <f>'Summary-hours'!B16</f>
        <v>Shaeffer</v>
      </c>
      <c r="C16" s="33"/>
      <c r="D16" s="33"/>
      <c r="E16" s="33"/>
      <c r="F16" s="67"/>
      <c r="G16" s="67"/>
      <c r="H16" s="67"/>
      <c r="I16" s="67"/>
      <c r="J16" s="67"/>
      <c r="K16" s="67"/>
      <c r="L16" s="67"/>
      <c r="M16" s="67"/>
      <c r="N16" s="164"/>
      <c r="O16" s="263"/>
      <c r="P16" s="68"/>
      <c r="Q16" s="68"/>
      <c r="R16" s="248"/>
      <c r="S16" s="68"/>
      <c r="T16" s="68"/>
      <c r="U16" s="67"/>
      <c r="V16" s="67"/>
      <c r="W16" s="67"/>
      <c r="X16" s="67"/>
      <c r="Y16" s="67"/>
      <c r="Z16" s="260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33"/>
      <c r="D17" s="33"/>
      <c r="E17" s="33"/>
      <c r="F17" s="67"/>
      <c r="G17" s="67"/>
      <c r="H17" s="67"/>
      <c r="I17" s="67"/>
      <c r="J17" s="67"/>
      <c r="K17" s="67"/>
      <c r="L17" s="67"/>
      <c r="M17" s="67"/>
      <c r="N17" s="164"/>
      <c r="O17" s="263"/>
      <c r="P17" s="68"/>
      <c r="Q17" s="68"/>
      <c r="R17" s="248"/>
      <c r="S17" s="68"/>
      <c r="T17" s="68"/>
      <c r="U17" s="67"/>
      <c r="V17" s="67"/>
      <c r="W17" s="67"/>
      <c r="X17" s="67"/>
      <c r="Y17" s="67"/>
      <c r="Z17" s="260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33"/>
      <c r="D18" s="33"/>
      <c r="E18" s="33"/>
      <c r="F18" s="67"/>
      <c r="G18" s="67"/>
      <c r="H18" s="67"/>
      <c r="I18" s="67"/>
      <c r="J18" s="67"/>
      <c r="K18" s="67"/>
      <c r="L18" s="67"/>
      <c r="M18" s="67"/>
      <c r="N18" s="164"/>
      <c r="O18" s="263"/>
      <c r="P18" s="68"/>
      <c r="Q18" s="68"/>
      <c r="R18" s="248"/>
      <c r="S18" s="68"/>
      <c r="T18" s="68"/>
      <c r="U18" s="67"/>
      <c r="V18" s="67"/>
      <c r="W18" s="67"/>
      <c r="X18" s="67"/>
      <c r="Y18" s="67"/>
      <c r="Z18" s="260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33"/>
      <c r="D19" s="33">
        <v>2</v>
      </c>
      <c r="E19" s="33">
        <v>11</v>
      </c>
      <c r="F19" s="312">
        <v>9</v>
      </c>
      <c r="G19" s="67">
        <v>24</v>
      </c>
      <c r="H19" s="67">
        <v>32</v>
      </c>
      <c r="I19" s="67">
        <v>24</v>
      </c>
      <c r="J19" s="67">
        <v>24</v>
      </c>
      <c r="K19" s="67">
        <v>40</v>
      </c>
      <c r="L19" s="67">
        <v>24</v>
      </c>
      <c r="M19" s="67">
        <v>24</v>
      </c>
      <c r="N19" s="164">
        <v>12</v>
      </c>
      <c r="O19" s="263">
        <v>40</v>
      </c>
      <c r="P19" s="68">
        <v>12</v>
      </c>
      <c r="Q19" s="68">
        <v>12</v>
      </c>
      <c r="R19" s="248">
        <v>12</v>
      </c>
      <c r="S19" s="68">
        <v>40</v>
      </c>
      <c r="T19" s="68">
        <v>12</v>
      </c>
      <c r="U19" s="67"/>
      <c r="V19" s="67"/>
      <c r="W19" s="67"/>
      <c r="X19" s="67"/>
      <c r="Y19" s="67"/>
      <c r="Z19" s="260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140"/>
      <c r="D20" s="140"/>
      <c r="E20" s="140"/>
      <c r="F20" s="248"/>
      <c r="G20" s="248"/>
      <c r="H20" s="248"/>
      <c r="I20" s="248"/>
      <c r="J20" s="248"/>
      <c r="K20" s="248"/>
      <c r="L20" s="248"/>
      <c r="M20" s="248"/>
      <c r="N20" s="250"/>
      <c r="O20" s="263"/>
      <c r="P20" s="68"/>
      <c r="Q20" s="68"/>
      <c r="R20" s="248"/>
      <c r="S20" s="68"/>
      <c r="T20" s="68"/>
      <c r="U20" s="67"/>
      <c r="V20" s="67"/>
      <c r="W20" s="67"/>
      <c r="X20" s="67"/>
      <c r="Y20" s="67"/>
      <c r="Z20" s="260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140"/>
      <c r="D21" s="140"/>
      <c r="E21" s="140"/>
      <c r="F21" s="248"/>
      <c r="G21" s="248"/>
      <c r="H21" s="248"/>
      <c r="I21" s="248"/>
      <c r="J21" s="248"/>
      <c r="K21" s="248"/>
      <c r="L21" s="248"/>
      <c r="M21" s="248"/>
      <c r="N21" s="250"/>
      <c r="O21" s="263"/>
      <c r="P21" s="68"/>
      <c r="Q21" s="68"/>
      <c r="R21" s="248"/>
      <c r="S21" s="68"/>
      <c r="T21" s="68"/>
      <c r="U21" s="67"/>
      <c r="V21" s="67"/>
      <c r="W21" s="67"/>
      <c r="X21" s="67"/>
      <c r="Y21" s="67"/>
      <c r="Z21" s="260"/>
      <c r="AB21" s="16"/>
      <c r="AC21" s="149"/>
      <c r="AD21" s="172">
        <f t="shared" si="0"/>
        <v>0</v>
      </c>
    </row>
    <row r="22" spans="2:30">
      <c r="B22" s="79"/>
      <c r="C22" s="140"/>
      <c r="D22" s="140"/>
      <c r="E22" s="140"/>
      <c r="F22" s="248"/>
      <c r="G22" s="248"/>
      <c r="H22" s="248"/>
      <c r="I22" s="248"/>
      <c r="J22" s="248"/>
      <c r="K22" s="248"/>
      <c r="L22" s="248"/>
      <c r="M22" s="248"/>
      <c r="N22" s="250"/>
      <c r="O22" s="263"/>
      <c r="P22" s="68"/>
      <c r="Q22" s="68"/>
      <c r="R22" s="248"/>
      <c r="S22" s="68"/>
      <c r="T22" s="68"/>
      <c r="U22" s="67"/>
      <c r="V22" s="67"/>
      <c r="W22" s="67"/>
      <c r="X22" s="67"/>
      <c r="Y22" s="67"/>
      <c r="Z22" s="260"/>
      <c r="AB22" s="16"/>
      <c r="AC22" s="149"/>
      <c r="AD22" s="172"/>
    </row>
    <row r="23" spans="2:30">
      <c r="B23" s="79"/>
      <c r="C23" s="140"/>
      <c r="D23" s="140"/>
      <c r="E23" s="140"/>
      <c r="F23" s="248"/>
      <c r="G23" s="248"/>
      <c r="H23" s="248"/>
      <c r="I23" s="248"/>
      <c r="J23" s="248"/>
      <c r="K23" s="248"/>
      <c r="L23" s="248"/>
      <c r="M23" s="248"/>
      <c r="N23" s="250"/>
      <c r="O23" s="263"/>
      <c r="P23" s="68"/>
      <c r="Q23" s="68"/>
      <c r="R23" s="248"/>
      <c r="S23" s="68"/>
      <c r="T23" s="68"/>
      <c r="U23" s="67"/>
      <c r="V23" s="67"/>
      <c r="W23" s="67"/>
      <c r="X23" s="67"/>
      <c r="Y23" s="67"/>
      <c r="Z23" s="260"/>
      <c r="AB23" s="16"/>
      <c r="AC23" s="149"/>
      <c r="AD23" s="172"/>
    </row>
    <row r="24" spans="2:30">
      <c r="B24" s="79">
        <f>'Summary-hours'!B24</f>
        <v>0</v>
      </c>
      <c r="C24" s="140"/>
      <c r="D24" s="140"/>
      <c r="E24" s="140"/>
      <c r="F24" s="248"/>
      <c r="G24" s="248"/>
      <c r="H24" s="248"/>
      <c r="I24" s="248"/>
      <c r="J24" s="248"/>
      <c r="K24" s="248"/>
      <c r="L24" s="248"/>
      <c r="M24" s="248"/>
      <c r="N24" s="250"/>
      <c r="O24" s="263"/>
      <c r="P24" s="68"/>
      <c r="Q24" s="68"/>
      <c r="R24" s="248"/>
      <c r="S24" s="68"/>
      <c r="T24" s="68"/>
      <c r="U24" s="67"/>
      <c r="V24" s="67"/>
      <c r="W24" s="67"/>
      <c r="X24" s="67"/>
      <c r="Y24" s="67"/>
      <c r="Z24" s="260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140"/>
      <c r="D25" s="140"/>
      <c r="E25" s="140"/>
      <c r="F25" s="248"/>
      <c r="G25" s="248"/>
      <c r="H25" s="248"/>
      <c r="I25" s="248"/>
      <c r="J25" s="248"/>
      <c r="K25" s="248"/>
      <c r="L25" s="248"/>
      <c r="M25" s="248"/>
      <c r="N25" s="250"/>
      <c r="O25" s="251"/>
      <c r="P25" s="68"/>
      <c r="Q25" s="68"/>
      <c r="R25" s="248"/>
      <c r="S25" s="68"/>
      <c r="T25" s="68"/>
      <c r="U25" s="67"/>
      <c r="V25" s="67"/>
      <c r="W25" s="67"/>
      <c r="X25" s="67"/>
      <c r="Y25" s="67"/>
      <c r="Z25" s="260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156">
        <f t="shared" ref="C26:N26" si="1">SUM(C8:C25)</f>
        <v>0</v>
      </c>
      <c r="D26" s="156">
        <f t="shared" si="1"/>
        <v>2</v>
      </c>
      <c r="E26" s="156">
        <f t="shared" si="1"/>
        <v>11</v>
      </c>
      <c r="F26" s="41">
        <f t="shared" si="1"/>
        <v>9</v>
      </c>
      <c r="G26" s="41">
        <f t="shared" si="1"/>
        <v>24</v>
      </c>
      <c r="H26" s="41">
        <f t="shared" si="1"/>
        <v>32</v>
      </c>
      <c r="I26" s="41">
        <f t="shared" si="1"/>
        <v>24</v>
      </c>
      <c r="J26" s="41">
        <f t="shared" si="1"/>
        <v>24</v>
      </c>
      <c r="K26" s="41">
        <f t="shared" si="1"/>
        <v>40</v>
      </c>
      <c r="L26" s="41">
        <f t="shared" si="1"/>
        <v>24</v>
      </c>
      <c r="M26" s="41">
        <f t="shared" si="1"/>
        <v>24</v>
      </c>
      <c r="N26" s="42">
        <f t="shared" si="1"/>
        <v>12</v>
      </c>
      <c r="O26" s="157">
        <f t="shared" ref="O26:Z26" si="2">SUM(O8:O25)</f>
        <v>40</v>
      </c>
      <c r="P26" s="157">
        <f t="shared" si="2"/>
        <v>12</v>
      </c>
      <c r="Q26" s="157">
        <f t="shared" si="2"/>
        <v>12</v>
      </c>
      <c r="R26" s="157">
        <f t="shared" si="2"/>
        <v>12</v>
      </c>
      <c r="S26" s="157">
        <f t="shared" si="2"/>
        <v>40</v>
      </c>
      <c r="T26" s="157">
        <f t="shared" si="2"/>
        <v>12</v>
      </c>
      <c r="U26" s="157">
        <f t="shared" si="2"/>
        <v>0</v>
      </c>
      <c r="V26" s="157">
        <f t="shared" si="2"/>
        <v>0</v>
      </c>
      <c r="W26" s="157">
        <f t="shared" si="2"/>
        <v>0</v>
      </c>
      <c r="X26" s="157">
        <f t="shared" si="2"/>
        <v>0</v>
      </c>
      <c r="Y26" s="157">
        <f t="shared" si="2"/>
        <v>0</v>
      </c>
      <c r="Z26" s="158">
        <f t="shared" si="2"/>
        <v>0</v>
      </c>
      <c r="AB26" s="17"/>
      <c r="AC26" s="167"/>
      <c r="AD26" s="173"/>
    </row>
    <row r="33" spans="2:26" ht="2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>
      <c r="B34" s="4"/>
      <c r="C34" s="5">
        <v>2024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>
        <v>2025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O4:Z4"/>
    <mergeCell ref="C33:N33"/>
    <mergeCell ref="O33:Z33"/>
  </mergeCells>
  <hyperlinks>
    <hyperlink ref="B1" location="ESTA_Projects!A1" display="Return to Projects" xr:uid="{FA0A4ABE-1082-4918-A7D1-6A84DE8662C7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C184-E0E4-40F9-8C77-5E13E2AFC59D}">
  <dimension ref="A1:AE52"/>
  <sheetViews>
    <sheetView showZeros="0" zoomScale="90" zoomScaleNormal="90" workbookViewId="0">
      <selection activeCell="M16" sqref="M16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212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18"/>
      <c r="D6" s="119"/>
      <c r="E6" s="119"/>
      <c r="F6" s="119"/>
      <c r="G6" s="68"/>
      <c r="H6" s="68"/>
      <c r="I6" s="35"/>
      <c r="J6" s="35"/>
      <c r="K6" s="35"/>
      <c r="L6" s="35"/>
      <c r="M6" s="35"/>
      <c r="N6" s="162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39"/>
      <c r="D7" s="119"/>
      <c r="E7" s="119"/>
      <c r="F7" s="119"/>
      <c r="G7" s="68"/>
      <c r="H7" s="139"/>
      <c r="I7" s="33"/>
      <c r="J7" s="33"/>
      <c r="K7" s="33"/>
      <c r="L7" s="33"/>
      <c r="M7" s="33"/>
      <c r="N7" s="38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>
        <v>4</v>
      </c>
      <c r="M8" s="67">
        <v>4</v>
      </c>
      <c r="N8" s="164">
        <v>4</v>
      </c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248"/>
      <c r="D15" s="248"/>
      <c r="E15" s="248"/>
      <c r="F15" s="248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>
        <f t="shared" si="0"/>
        <v>0</v>
      </c>
    </row>
    <row r="16" spans="1:31">
      <c r="B16" s="79" t="str">
        <f>'Summary-hours'!B16</f>
        <v>Shaeffer</v>
      </c>
      <c r="C16" s="248"/>
      <c r="D16" s="248"/>
      <c r="E16" s="248"/>
      <c r="F16" s="248"/>
      <c r="G16" s="67"/>
      <c r="H16" s="67"/>
      <c r="I16" s="67">
        <v>8</v>
      </c>
      <c r="J16" s="67">
        <v>8</v>
      </c>
      <c r="K16" s="67">
        <v>8</v>
      </c>
      <c r="L16" s="67">
        <v>8</v>
      </c>
      <c r="M16" s="67">
        <v>8</v>
      </c>
      <c r="N16" s="164">
        <v>8</v>
      </c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67"/>
      <c r="J20" s="67"/>
      <c r="K20" s="67"/>
      <c r="L20" s="67"/>
      <c r="M20" s="67"/>
      <c r="N20" s="164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248"/>
      <c r="D21" s="248"/>
      <c r="E21" s="248"/>
      <c r="F21" s="248"/>
      <c r="G21" s="248"/>
      <c r="H21" s="248"/>
      <c r="I21" s="67"/>
      <c r="J21" s="67"/>
      <c r="K21" s="67"/>
      <c r="L21" s="67"/>
      <c r="M21" s="67"/>
      <c r="N21" s="164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248"/>
      <c r="D22" s="248"/>
      <c r="E22" s="248"/>
      <c r="F22" s="248"/>
      <c r="G22" s="248"/>
      <c r="H22" s="248"/>
      <c r="I22" s="67"/>
      <c r="J22" s="67"/>
      <c r="K22" s="67"/>
      <c r="L22" s="67"/>
      <c r="M22" s="67"/>
      <c r="N22" s="164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248"/>
      <c r="D23" s="248"/>
      <c r="E23" s="248"/>
      <c r="F23" s="248"/>
      <c r="G23" s="248"/>
      <c r="H23" s="248"/>
      <c r="I23" s="67"/>
      <c r="J23" s="67"/>
      <c r="K23" s="67"/>
      <c r="L23" s="67"/>
      <c r="M23" s="67"/>
      <c r="N23" s="164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248"/>
      <c r="D24" s="248"/>
      <c r="E24" s="248"/>
      <c r="F24" s="248"/>
      <c r="G24" s="248"/>
      <c r="H24" s="248"/>
      <c r="I24" s="67"/>
      <c r="J24" s="67"/>
      <c r="K24" s="67"/>
      <c r="L24" s="67"/>
      <c r="M24" s="67"/>
      <c r="N24" s="164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f t="shared" ref="C26:Z26" si="1">SUM(C8:C25)</f>
        <v>0</v>
      </c>
      <c r="D26" s="41">
        <f t="shared" si="1"/>
        <v>0</v>
      </c>
      <c r="E26" s="41">
        <f t="shared" si="1"/>
        <v>0</v>
      </c>
      <c r="F26" s="41">
        <f t="shared" si="1"/>
        <v>0</v>
      </c>
      <c r="G26" s="41">
        <f t="shared" si="1"/>
        <v>0</v>
      </c>
      <c r="H26" s="41">
        <f t="shared" si="1"/>
        <v>0</v>
      </c>
      <c r="I26" s="41">
        <f t="shared" si="1"/>
        <v>8</v>
      </c>
      <c r="J26" s="41">
        <f t="shared" si="1"/>
        <v>8</v>
      </c>
      <c r="K26" s="41">
        <f t="shared" si="1"/>
        <v>8</v>
      </c>
      <c r="L26" s="41">
        <f t="shared" si="1"/>
        <v>12</v>
      </c>
      <c r="M26" s="41">
        <f t="shared" si="1"/>
        <v>12</v>
      </c>
      <c r="N26" s="42">
        <f t="shared" si="1"/>
        <v>12</v>
      </c>
      <c r="O26" s="41">
        <f t="shared" si="1"/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68">
        <f>SUM(C26:G26)</f>
        <v>0</v>
      </c>
      <c r="AC26" s="167"/>
      <c r="AD26" s="173">
        <f>AC26-AB26</f>
        <v>0</v>
      </c>
    </row>
    <row r="27" spans="2:30">
      <c r="AA27" t="s">
        <v>30</v>
      </c>
      <c r="AB27" s="45">
        <f>AB26+AB52</f>
        <v>0</v>
      </c>
      <c r="AC27" s="45">
        <f>AC26+AC52</f>
        <v>0</v>
      </c>
      <c r="AD27" s="45">
        <f>AD26+AD52</f>
        <v>0</v>
      </c>
    </row>
    <row r="29" spans="2:30">
      <c r="N29" s="182"/>
    </row>
    <row r="32" spans="2:30" ht="30">
      <c r="AB32" s="169" t="s">
        <v>105</v>
      </c>
      <c r="AC32" s="170" t="s">
        <v>106</v>
      </c>
      <c r="AD32" s="171" t="s">
        <v>107</v>
      </c>
    </row>
    <row r="33" spans="2:30" ht="2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  <c r="AB33" s="16"/>
      <c r="AC33" s="149"/>
      <c r="AD33" s="166"/>
    </row>
    <row r="34" spans="2:30">
      <c r="B34" s="4"/>
      <c r="C34" s="5">
        <v>2024</v>
      </c>
      <c r="D34" s="6" t="s">
        <v>55</v>
      </c>
      <c r="E34" s="6" t="s">
        <v>56</v>
      </c>
      <c r="F34" s="6" t="s">
        <v>57</v>
      </c>
      <c r="G34" s="6" t="s">
        <v>58</v>
      </c>
      <c r="H34" s="212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>
        <v>2025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  <c r="AB34" s="16"/>
      <c r="AC34" s="149"/>
      <c r="AD34" s="172"/>
    </row>
    <row r="35" spans="2:30">
      <c r="B35" s="8"/>
      <c r="C35" s="120"/>
      <c r="D35" s="121"/>
      <c r="E35" s="121"/>
      <c r="F35" s="121"/>
      <c r="G35" s="10"/>
      <c r="H35" s="10"/>
      <c r="I35" s="10"/>
      <c r="J35" s="10"/>
      <c r="K35" s="10"/>
      <c r="L35" s="10"/>
      <c r="M35" s="10"/>
      <c r="N35" s="59"/>
      <c r="O35" s="9"/>
      <c r="P35" s="10"/>
      <c r="Q35" s="10"/>
      <c r="R35" s="10"/>
      <c r="S35" s="10"/>
      <c r="T35" s="10"/>
      <c r="U35" s="10"/>
      <c r="Z35" s="59"/>
      <c r="AB35" s="16"/>
      <c r="AC35" s="149"/>
      <c r="AD35" s="172"/>
    </row>
    <row r="36" spans="2:30">
      <c r="B36" s="8"/>
      <c r="C36" s="33"/>
      <c r="D36" s="33"/>
      <c r="E36" s="44"/>
      <c r="F36" s="67"/>
      <c r="G36" s="56"/>
      <c r="H36" s="177"/>
      <c r="I36" s="177"/>
      <c r="J36" s="177"/>
      <c r="K36" s="83"/>
      <c r="L36" s="56"/>
      <c r="M36" s="56"/>
      <c r="N36" s="164"/>
      <c r="O36" s="67"/>
      <c r="P36" s="67"/>
      <c r="Q36" s="67"/>
      <c r="R36" s="67"/>
      <c r="S36" s="56"/>
      <c r="T36" s="56"/>
      <c r="U36" s="107"/>
      <c r="V36" s="107"/>
      <c r="W36" s="107"/>
      <c r="X36" s="107"/>
      <c r="Y36" s="107"/>
      <c r="Z36" s="108"/>
      <c r="AB36" s="16"/>
      <c r="AC36" s="149"/>
      <c r="AD36" s="172"/>
    </row>
    <row r="37" spans="2:30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  <c r="AB37" s="16"/>
      <c r="AC37" s="149"/>
      <c r="AD37" s="172">
        <f>AC37-AB37</f>
        <v>0</v>
      </c>
    </row>
    <row r="38" spans="2:30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  <c r="AB38" s="16"/>
      <c r="AC38" s="149"/>
      <c r="AD38" s="172"/>
    </row>
    <row r="39" spans="2:30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  <c r="AB39" s="16"/>
      <c r="AC39" s="149"/>
      <c r="AD39" s="172">
        <f t="shared" ref="AD39:AD52" si="2">AC39-AB39</f>
        <v>0</v>
      </c>
    </row>
    <row r="40" spans="2:30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  <c r="AB40" s="16"/>
      <c r="AC40" s="149"/>
      <c r="AD40" s="172">
        <f t="shared" si="2"/>
        <v>0</v>
      </c>
    </row>
    <row r="41" spans="2:30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  <c r="AB41" s="16"/>
      <c r="AC41" s="149"/>
      <c r="AD41" s="172">
        <f t="shared" si="2"/>
        <v>0</v>
      </c>
    </row>
    <row r="42" spans="2:30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  <c r="AB42" s="16"/>
      <c r="AC42" s="149"/>
      <c r="AD42" s="172">
        <f t="shared" si="2"/>
        <v>0</v>
      </c>
    </row>
    <row r="43" spans="2:30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  <c r="AB43" s="16"/>
      <c r="AC43" s="149"/>
      <c r="AD43" s="172">
        <f t="shared" si="2"/>
        <v>0</v>
      </c>
    </row>
    <row r="44" spans="2:30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  <c r="AB44" s="16"/>
      <c r="AC44" s="149"/>
      <c r="AD44" s="172">
        <f t="shared" si="2"/>
        <v>0</v>
      </c>
    </row>
    <row r="45" spans="2:30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  <c r="AB45" s="16"/>
      <c r="AC45" s="149"/>
      <c r="AD45" s="172">
        <f t="shared" si="2"/>
        <v>0</v>
      </c>
    </row>
    <row r="46" spans="2:30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  <c r="AB46" s="16"/>
      <c r="AC46" s="149"/>
      <c r="AD46" s="172">
        <f t="shared" si="2"/>
        <v>0</v>
      </c>
    </row>
    <row r="47" spans="2:30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  <c r="AB47" s="16"/>
      <c r="AC47" s="149"/>
      <c r="AD47" s="172">
        <f t="shared" si="2"/>
        <v>0</v>
      </c>
    </row>
    <row r="48" spans="2:30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  <c r="AB48" s="16"/>
      <c r="AC48" s="149"/>
      <c r="AD48" s="172">
        <f t="shared" si="2"/>
        <v>0</v>
      </c>
    </row>
    <row r="49" spans="2:30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  <c r="AB49" s="16"/>
      <c r="AC49" s="149"/>
      <c r="AD49" s="172">
        <f t="shared" si="2"/>
        <v>0</v>
      </c>
    </row>
    <row r="50" spans="2:30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  <c r="AB50" s="16"/>
      <c r="AC50" s="149"/>
      <c r="AD50" s="172">
        <f t="shared" si="2"/>
        <v>0</v>
      </c>
    </row>
    <row r="51" spans="2:30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  <c r="AB51" s="16"/>
      <c r="AC51" s="149"/>
      <c r="AD51" s="172">
        <f t="shared" si="2"/>
        <v>0</v>
      </c>
    </row>
    <row r="52" spans="2:30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  <c r="AB52" s="174">
        <f>SUM(C52:D52)</f>
        <v>0</v>
      </c>
      <c r="AC52" s="149"/>
      <c r="AD52" s="172">
        <f t="shared" si="2"/>
        <v>0</v>
      </c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600586EE-0938-428D-8975-1F29FEB4F23E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C4C9-2452-4F43-AEF6-DC6536AAF8EA}">
  <dimension ref="A1:AE52"/>
  <sheetViews>
    <sheetView showZeros="0" zoomScale="80" zoomScaleNormal="80" workbookViewId="0">
      <selection activeCell="F18" sqref="F18"/>
    </sheetView>
  </sheetViews>
  <sheetFormatPr defaultRowHeight="15"/>
  <cols>
    <col min="2" max="2" width="23.85546875" customWidth="1"/>
    <col min="27" max="27" width="4.85546875" customWidth="1"/>
    <col min="28" max="30" width="19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78"/>
      <c r="AC4" s="215"/>
      <c r="AD4" s="180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34"/>
      <c r="D6" s="35"/>
      <c r="E6" s="35"/>
      <c r="F6" s="35"/>
      <c r="G6" s="35"/>
      <c r="H6" s="35"/>
      <c r="I6" s="35"/>
      <c r="J6" s="35"/>
      <c r="K6" s="69"/>
      <c r="L6" s="69"/>
      <c r="M6" s="69"/>
      <c r="N6" s="163"/>
      <c r="O6" s="69"/>
      <c r="P6" s="69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35"/>
      <c r="D7" s="35"/>
      <c r="E7" s="35"/>
      <c r="F7" s="35"/>
      <c r="G7" s="35"/>
      <c r="H7" s="35"/>
      <c r="I7" s="139"/>
      <c r="J7" s="35"/>
      <c r="K7" s="69"/>
      <c r="L7" s="69"/>
      <c r="M7" s="69"/>
      <c r="N7" s="150"/>
      <c r="O7" s="69"/>
      <c r="P7" s="69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>
        <f>AC7-AB7</f>
        <v>0</v>
      </c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81"/>
      <c r="AC8" s="203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81"/>
      <c r="AC9" s="203"/>
      <c r="AD9" s="172"/>
    </row>
    <row r="10" spans="1:31"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81">
        <f>SUM(C11:N11)</f>
        <v>0</v>
      </c>
      <c r="AC10" s="203"/>
      <c r="AD10" s="172">
        <f t="shared" ref="AD10:AD18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81">
        <f t="shared" ref="AB11:AB12" si="1">SUM(C12:N12)</f>
        <v>0</v>
      </c>
      <c r="AC11" s="203"/>
      <c r="AD11" s="172">
        <f t="shared" si="0"/>
        <v>0</v>
      </c>
    </row>
    <row r="12" spans="1:31">
      <c r="A12" s="45">
        <f>SUM(K12:Q12)</f>
        <v>0</v>
      </c>
      <c r="B12" s="8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81">
        <f t="shared" si="1"/>
        <v>0</v>
      </c>
      <c r="AC12" s="203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81"/>
      <c r="AC13" s="203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81"/>
      <c r="AC14" s="203"/>
      <c r="AD14" s="172"/>
    </row>
    <row r="15" spans="1:31">
      <c r="B15" s="8" t="str">
        <f>'Summary-hours'!B15</f>
        <v>Saffarpour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81"/>
      <c r="AC15" s="203"/>
      <c r="AD15" s="172"/>
    </row>
    <row r="16" spans="1:31">
      <c r="B16" s="79" t="str">
        <f>'Summary-hours'!B16</f>
        <v>Shaeffer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81">
        <f t="shared" ref="AB16:AB21" si="2">SUM(C17:N17)</f>
        <v>0</v>
      </c>
      <c r="AC16" s="203"/>
      <c r="AD16" s="172">
        <f t="shared" si="0"/>
        <v>0</v>
      </c>
    </row>
    <row r="17" spans="1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81"/>
      <c r="AC17" s="203"/>
      <c r="AD17" s="172">
        <f t="shared" si="0"/>
        <v>0</v>
      </c>
    </row>
    <row r="18" spans="1:30">
      <c r="A18" s="45">
        <f>SUM(K18:Q18)</f>
        <v>40</v>
      </c>
      <c r="B18" s="8" t="str">
        <f>'Summary-hours'!B18</f>
        <v>Uluski</v>
      </c>
      <c r="C18" s="67"/>
      <c r="D18" s="67">
        <v>0</v>
      </c>
      <c r="E18" s="33">
        <v>15</v>
      </c>
      <c r="F18" s="312">
        <v>8</v>
      </c>
      <c r="G18" s="67">
        <v>40</v>
      </c>
      <c r="H18" s="67">
        <v>40</v>
      </c>
      <c r="I18" s="67">
        <v>40</v>
      </c>
      <c r="J18" s="67">
        <v>40</v>
      </c>
      <c r="K18" s="67">
        <v>40</v>
      </c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A18" t="s">
        <v>30</v>
      </c>
      <c r="AB18" s="181">
        <f t="shared" si="2"/>
        <v>0</v>
      </c>
      <c r="AC18" s="203"/>
      <c r="AD18" s="172">
        <f t="shared" si="0"/>
        <v>0</v>
      </c>
    </row>
    <row r="19" spans="1:30">
      <c r="A19" s="45">
        <f>SUM(K19:Q19)</f>
        <v>0</v>
      </c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81">
        <f t="shared" si="2"/>
        <v>0</v>
      </c>
      <c r="AC19" s="149"/>
      <c r="AD19" s="172">
        <f t="shared" ref="AD19:AD24" si="3">AC19-AB19</f>
        <v>0</v>
      </c>
    </row>
    <row r="20" spans="1:30"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50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81">
        <f t="shared" si="2"/>
        <v>0</v>
      </c>
      <c r="AC20" s="149"/>
      <c r="AD20" s="172">
        <f t="shared" si="3"/>
        <v>0</v>
      </c>
    </row>
    <row r="21" spans="1:30">
      <c r="B21" s="79">
        <f>'Summary-hours'!B21</f>
        <v>0</v>
      </c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50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81">
        <f t="shared" si="2"/>
        <v>0</v>
      </c>
      <c r="AC21" s="149"/>
      <c r="AD21" s="172">
        <f t="shared" si="3"/>
        <v>0</v>
      </c>
    </row>
    <row r="22" spans="1:30">
      <c r="B22" s="79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50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81"/>
      <c r="AC22" s="149"/>
      <c r="AD22" s="172"/>
    </row>
    <row r="23" spans="1:30">
      <c r="B23" s="79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50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1:30">
      <c r="B24" s="79">
        <f>'Summary-hours'!B24</f>
        <v>0</v>
      </c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50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25"/>
      <c r="AC24" s="196"/>
      <c r="AD24" s="197">
        <f t="shared" si="3"/>
        <v>0</v>
      </c>
    </row>
    <row r="25" spans="1:30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204">
        <f>SUM(AB5:AB24)</f>
        <v>0</v>
      </c>
      <c r="AC25" s="205">
        <f>SUM(AC5:AC24)</f>
        <v>0</v>
      </c>
      <c r="AD25" s="206">
        <f>AC25-AB25</f>
        <v>0</v>
      </c>
    </row>
    <row r="26" spans="1:30" ht="15.75" thickBot="1">
      <c r="B26" s="12" t="s">
        <v>101</v>
      </c>
      <c r="C26" s="156">
        <v>0</v>
      </c>
      <c r="D26" s="156">
        <v>0</v>
      </c>
      <c r="E26" s="156">
        <v>0</v>
      </c>
      <c r="F26" s="156">
        <v>0</v>
      </c>
      <c r="G26" s="156">
        <v>0</v>
      </c>
      <c r="H26" s="156">
        <v>0</v>
      </c>
      <c r="I26" s="156">
        <v>0</v>
      </c>
      <c r="J26" s="41">
        <v>0</v>
      </c>
      <c r="K26" s="41">
        <v>0</v>
      </c>
      <c r="L26" s="41">
        <v>0</v>
      </c>
      <c r="M26" s="41">
        <v>0</v>
      </c>
      <c r="N26" s="42">
        <v>0</v>
      </c>
      <c r="O26" s="41">
        <f>SUM(O8:O25)</f>
        <v>0</v>
      </c>
      <c r="P26" s="41">
        <f>SUM(P8:P25)</f>
        <v>0</v>
      </c>
      <c r="Q26" s="41">
        <f>SUM(Q8:Q25)</f>
        <v>0</v>
      </c>
      <c r="R26" s="41">
        <f>SUM(R8:R25)</f>
        <v>0</v>
      </c>
      <c r="S26" s="41">
        <f>SUM(S10:S25)</f>
        <v>0</v>
      </c>
      <c r="T26" s="41">
        <f t="shared" ref="T26:Z26" si="4">SUM(T8:T25)</f>
        <v>0</v>
      </c>
      <c r="U26" s="41">
        <f t="shared" si="4"/>
        <v>0</v>
      </c>
      <c r="V26" s="41">
        <f t="shared" si="4"/>
        <v>0</v>
      </c>
      <c r="W26" s="41">
        <f t="shared" si="4"/>
        <v>0</v>
      </c>
      <c r="X26" s="41">
        <f t="shared" si="4"/>
        <v>0</v>
      </c>
      <c r="Y26" s="41">
        <f t="shared" si="4"/>
        <v>0</v>
      </c>
      <c r="Z26" s="80">
        <f t="shared" si="4"/>
        <v>0</v>
      </c>
    </row>
    <row r="33" spans="2:26" ht="2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O4:Z4"/>
    <mergeCell ref="C33:N33"/>
    <mergeCell ref="O33:Z33"/>
  </mergeCells>
  <hyperlinks>
    <hyperlink ref="B1" location="ESTA_Projects!A1" display="Return to Projects" xr:uid="{B4689DEC-AEC0-4162-99E5-C088FFC515D4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D587-E8C5-4A01-835C-CE1EBF6F1956}">
  <dimension ref="A1:AE54"/>
  <sheetViews>
    <sheetView showZeros="0" zoomScale="90" zoomScaleNormal="90" workbookViewId="0">
      <selection activeCell="AC20" sqref="AC20"/>
    </sheetView>
  </sheetViews>
  <sheetFormatPr defaultRowHeight="15"/>
  <cols>
    <col min="1" max="1" width="8.7109375" style="137"/>
    <col min="2" max="2" width="23.85546875" customWidth="1"/>
    <col min="29" max="29" width="11.28515625" customWidth="1"/>
    <col min="30" max="30" width="11.5703125" customWidth="1"/>
  </cols>
  <sheetData>
    <row r="1" spans="1:31">
      <c r="A1"/>
      <c r="B1" s="29" t="s">
        <v>102</v>
      </c>
    </row>
    <row r="2" spans="1:31" ht="26.45" customHeight="1" thickBot="1">
      <c r="A2"/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A3"/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213"/>
      <c r="AC4" s="214"/>
      <c r="AD4" s="180">
        <f>AC4-AB4</f>
        <v>0</v>
      </c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213"/>
      <c r="AC5" s="215"/>
      <c r="AD5" s="172"/>
    </row>
    <row r="6" spans="1:31">
      <c r="A6"/>
      <c r="B6" s="8"/>
      <c r="C6" s="118"/>
      <c r="D6" s="119"/>
      <c r="E6" s="119"/>
      <c r="F6" s="119"/>
      <c r="G6" s="69"/>
      <c r="H6" s="69"/>
      <c r="I6" s="69"/>
      <c r="J6" s="69"/>
      <c r="K6" s="69"/>
      <c r="L6" s="69"/>
      <c r="M6" s="69"/>
      <c r="N6" s="163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114"/>
      <c r="AB6" s="213"/>
      <c r="AC6" s="215"/>
      <c r="AD6" s="172"/>
    </row>
    <row r="7" spans="1:31">
      <c r="A7"/>
      <c r="B7" s="8"/>
      <c r="C7" s="119"/>
      <c r="D7" s="119"/>
      <c r="E7" s="119"/>
      <c r="F7" s="119"/>
      <c r="G7" s="139"/>
      <c r="H7" s="139"/>
      <c r="I7" s="33"/>
      <c r="J7" s="33"/>
      <c r="K7" s="66"/>
      <c r="L7" s="66"/>
      <c r="M7" s="66"/>
      <c r="N7" s="151"/>
      <c r="O7" s="69"/>
      <c r="P7" s="69"/>
      <c r="Q7" s="69"/>
      <c r="R7" s="69"/>
      <c r="S7" s="69"/>
      <c r="T7" s="69"/>
      <c r="U7" s="66"/>
      <c r="V7" s="66"/>
      <c r="W7" s="66"/>
      <c r="X7" s="66"/>
      <c r="Y7" s="66"/>
      <c r="Z7" s="115"/>
      <c r="AB7" s="213"/>
      <c r="AC7" s="215"/>
      <c r="AD7" s="172">
        <f>AC7-AB7</f>
        <v>0</v>
      </c>
    </row>
    <row r="8" spans="1:31">
      <c r="A8"/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67"/>
      <c r="V8" s="67"/>
      <c r="W8" s="67"/>
      <c r="X8" s="67"/>
      <c r="Y8" s="67"/>
      <c r="Z8" s="260"/>
      <c r="AB8" s="216"/>
      <c r="AC8" s="215"/>
      <c r="AD8" s="172">
        <f t="shared" ref="AD8:AD24" si="0">AC8-AB8</f>
        <v>0</v>
      </c>
    </row>
    <row r="9" spans="1:31">
      <c r="A9"/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67"/>
      <c r="V9" s="67"/>
      <c r="W9" s="67"/>
      <c r="X9" s="67"/>
      <c r="Y9" s="67"/>
      <c r="Z9" s="260"/>
      <c r="AB9" s="216"/>
      <c r="AC9" s="215"/>
      <c r="AD9" s="172"/>
    </row>
    <row r="10" spans="1:31">
      <c r="A10"/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67"/>
      <c r="V10" s="67"/>
      <c r="W10" s="67"/>
      <c r="X10" s="67"/>
      <c r="Y10" s="67"/>
      <c r="Z10" s="260"/>
      <c r="AB10" s="213"/>
      <c r="AC10" s="215"/>
      <c r="AD10" s="172">
        <f t="shared" si="0"/>
        <v>0</v>
      </c>
    </row>
    <row r="11" spans="1:31">
      <c r="A11"/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67"/>
      <c r="V11" s="67"/>
      <c r="W11" s="67"/>
      <c r="X11" s="67"/>
      <c r="Y11" s="67"/>
      <c r="Z11" s="260"/>
      <c r="AB11" s="213"/>
      <c r="AC11" s="215"/>
      <c r="AD11" s="172">
        <f t="shared" si="0"/>
        <v>0</v>
      </c>
    </row>
    <row r="12" spans="1:31">
      <c r="A12"/>
      <c r="B12" s="8" t="str">
        <f>'Summary-hours'!B12</f>
        <v>Fustar</v>
      </c>
      <c r="C12" s="67">
        <v>0</v>
      </c>
      <c r="D12" s="67">
        <v>0</v>
      </c>
      <c r="E12" s="67">
        <v>0</v>
      </c>
      <c r="F12" s="67">
        <v>0</v>
      </c>
      <c r="G12" s="67">
        <v>12</v>
      </c>
      <c r="H12" s="67">
        <v>12</v>
      </c>
      <c r="I12" s="67">
        <v>12</v>
      </c>
      <c r="J12" s="67">
        <v>12</v>
      </c>
      <c r="K12" s="67">
        <v>12</v>
      </c>
      <c r="L12" s="67">
        <v>8</v>
      </c>
      <c r="M12" s="67">
        <v>8</v>
      </c>
      <c r="N12" s="164">
        <v>8</v>
      </c>
      <c r="O12" s="67">
        <v>4</v>
      </c>
      <c r="P12" s="67">
        <v>8</v>
      </c>
      <c r="Q12" s="67">
        <v>12</v>
      </c>
      <c r="R12" s="67">
        <v>12</v>
      </c>
      <c r="S12" s="67">
        <v>12</v>
      </c>
      <c r="T12" s="67">
        <v>12</v>
      </c>
      <c r="U12" s="67">
        <v>12</v>
      </c>
      <c r="V12" s="67">
        <v>12</v>
      </c>
      <c r="W12" s="67">
        <v>12</v>
      </c>
      <c r="X12" s="67">
        <v>8</v>
      </c>
      <c r="Y12" s="67">
        <v>8</v>
      </c>
      <c r="Z12" s="164">
        <v>8</v>
      </c>
      <c r="AB12" s="213"/>
      <c r="AC12" s="311">
        <f>30*8</f>
        <v>240</v>
      </c>
      <c r="AD12" s="172">
        <f t="shared" si="0"/>
        <v>240</v>
      </c>
    </row>
    <row r="13" spans="1:31">
      <c r="A13"/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67"/>
      <c r="V13" s="67"/>
      <c r="W13" s="67"/>
      <c r="X13" s="67"/>
      <c r="Y13" s="67"/>
      <c r="Z13" s="260"/>
      <c r="AB13" s="213"/>
      <c r="AC13" s="215"/>
      <c r="AD13" s="172">
        <f t="shared" si="0"/>
        <v>0</v>
      </c>
    </row>
    <row r="14" spans="1:31">
      <c r="A14"/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67"/>
      <c r="V14" s="67"/>
      <c r="W14" s="67"/>
      <c r="X14" s="67"/>
      <c r="Y14" s="67"/>
      <c r="Z14" s="260"/>
      <c r="AB14" s="213"/>
      <c r="AC14" s="215"/>
      <c r="AD14" s="172"/>
    </row>
    <row r="15" spans="1:31">
      <c r="A15"/>
      <c r="B15" s="8" t="str">
        <f>'Summary-hours'!B15</f>
        <v>Saffarpour</v>
      </c>
      <c r="C15" s="67"/>
      <c r="D15" s="248"/>
      <c r="E15" s="248"/>
      <c r="F15" s="248"/>
      <c r="G15" s="248"/>
      <c r="H15" s="248"/>
      <c r="I15" s="248"/>
      <c r="J15" s="248"/>
      <c r="K15" s="248"/>
      <c r="L15" s="67"/>
      <c r="M15" s="67"/>
      <c r="N15" s="164"/>
      <c r="O15" s="68"/>
      <c r="P15" s="68"/>
      <c r="Q15" s="68"/>
      <c r="R15" s="68"/>
      <c r="S15" s="68"/>
      <c r="T15" s="68"/>
      <c r="U15" s="67"/>
      <c r="V15" s="67"/>
      <c r="W15" s="67"/>
      <c r="X15" s="67"/>
      <c r="Y15" s="67"/>
      <c r="Z15" s="260"/>
      <c r="AB15" s="213"/>
      <c r="AC15" s="215"/>
      <c r="AD15" s="172"/>
    </row>
    <row r="16" spans="1:31">
      <c r="A16"/>
      <c r="B16" s="79" t="str">
        <f>'Summary-hours'!B16</f>
        <v>Shaeffer</v>
      </c>
      <c r="C16" s="67"/>
      <c r="D16" s="248"/>
      <c r="E16" s="248"/>
      <c r="F16" s="248"/>
      <c r="G16" s="248"/>
      <c r="H16" s="248"/>
      <c r="I16" s="248"/>
      <c r="J16" s="248"/>
      <c r="K16" s="248"/>
      <c r="L16" s="67"/>
      <c r="M16" s="67"/>
      <c r="N16" s="164"/>
      <c r="O16" s="68"/>
      <c r="P16" s="68"/>
      <c r="Q16" s="68"/>
      <c r="R16" s="68"/>
      <c r="S16" s="68"/>
      <c r="T16" s="68"/>
      <c r="U16" s="67"/>
      <c r="V16" s="67"/>
      <c r="W16" s="67"/>
      <c r="X16" s="67"/>
      <c r="Y16" s="67"/>
      <c r="Z16" s="260"/>
      <c r="AB16" s="213"/>
      <c r="AC16" s="215"/>
      <c r="AD16" s="172">
        <f t="shared" si="0"/>
        <v>0</v>
      </c>
    </row>
    <row r="17" spans="1:30">
      <c r="A17"/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67"/>
      <c r="V17" s="67"/>
      <c r="W17" s="67"/>
      <c r="X17" s="67"/>
      <c r="Y17" s="67"/>
      <c r="Z17" s="260"/>
      <c r="AB17" s="213"/>
      <c r="AC17" s="215"/>
      <c r="AD17" s="172">
        <f t="shared" si="0"/>
        <v>0</v>
      </c>
    </row>
    <row r="18" spans="1:30">
      <c r="A18"/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67"/>
      <c r="V18" s="67"/>
      <c r="W18" s="67"/>
      <c r="X18" s="67"/>
      <c r="Y18" s="67"/>
      <c r="Z18" s="260"/>
      <c r="AB18" s="213"/>
      <c r="AC18" s="215"/>
      <c r="AD18" s="172">
        <f t="shared" si="0"/>
        <v>0</v>
      </c>
    </row>
    <row r="19" spans="1:30">
      <c r="A19"/>
      <c r="B19" s="8" t="str">
        <f>'Summary-hours'!B19</f>
        <v>Wasley</v>
      </c>
      <c r="C19" s="67">
        <v>0</v>
      </c>
      <c r="D19" s="67">
        <v>0</v>
      </c>
      <c r="E19" s="67">
        <v>0</v>
      </c>
      <c r="F19" s="67">
        <v>0</v>
      </c>
      <c r="G19" s="67">
        <v>12</v>
      </c>
      <c r="H19" s="67">
        <v>12</v>
      </c>
      <c r="I19" s="67">
        <v>12</v>
      </c>
      <c r="J19" s="67">
        <v>12</v>
      </c>
      <c r="K19" s="67">
        <v>12</v>
      </c>
      <c r="L19" s="67">
        <v>8</v>
      </c>
      <c r="M19" s="67">
        <v>8</v>
      </c>
      <c r="N19" s="164">
        <v>8</v>
      </c>
      <c r="O19" s="67">
        <v>4</v>
      </c>
      <c r="P19" s="67">
        <v>8</v>
      </c>
      <c r="Q19" s="67">
        <v>12</v>
      </c>
      <c r="R19" s="67">
        <v>12</v>
      </c>
      <c r="S19" s="67">
        <v>12</v>
      </c>
      <c r="T19" s="67">
        <v>12</v>
      </c>
      <c r="U19" s="67">
        <v>12</v>
      </c>
      <c r="V19" s="67">
        <v>12</v>
      </c>
      <c r="W19" s="67">
        <v>12</v>
      </c>
      <c r="X19" s="67">
        <v>8</v>
      </c>
      <c r="Y19" s="67">
        <v>8</v>
      </c>
      <c r="Z19" s="164">
        <v>8</v>
      </c>
      <c r="AB19" s="213"/>
      <c r="AC19" s="215">
        <f>30*8</f>
        <v>240</v>
      </c>
      <c r="AD19" s="172">
        <f t="shared" si="0"/>
        <v>240</v>
      </c>
    </row>
    <row r="20" spans="1:30">
      <c r="A20"/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67"/>
      <c r="J20" s="67"/>
      <c r="K20" s="67"/>
      <c r="L20" s="67"/>
      <c r="M20" s="67"/>
      <c r="N20" s="164"/>
      <c r="O20" s="68"/>
      <c r="P20" s="68"/>
      <c r="Q20" s="68"/>
      <c r="R20" s="68"/>
      <c r="S20" s="68"/>
      <c r="T20" s="68"/>
      <c r="U20" s="67"/>
      <c r="V20" s="67"/>
      <c r="W20" s="67"/>
      <c r="X20" s="67"/>
      <c r="Y20" s="67"/>
      <c r="Z20" s="260"/>
      <c r="AB20" s="213"/>
      <c r="AC20" s="215"/>
      <c r="AD20" s="172">
        <f t="shared" si="0"/>
        <v>0</v>
      </c>
    </row>
    <row r="21" spans="1:30">
      <c r="A21"/>
      <c r="B21" s="79">
        <f>'Summary-hours'!B21</f>
        <v>0</v>
      </c>
      <c r="C21" s="248"/>
      <c r="D21" s="248">
        <v>0</v>
      </c>
      <c r="E21" s="248"/>
      <c r="F21" s="248"/>
      <c r="G21" s="248"/>
      <c r="H21" s="248"/>
      <c r="I21" s="67"/>
      <c r="J21" s="67"/>
      <c r="K21" s="67"/>
      <c r="L21" s="67"/>
      <c r="M21" s="67"/>
      <c r="N21" s="164"/>
      <c r="O21" s="68"/>
      <c r="P21" s="68"/>
      <c r="Q21" s="68"/>
      <c r="R21" s="68"/>
      <c r="S21" s="68"/>
      <c r="T21" s="68"/>
      <c r="U21" s="67"/>
      <c r="V21" s="67"/>
      <c r="W21" s="67"/>
      <c r="X21" s="67"/>
      <c r="Y21" s="67"/>
      <c r="Z21" s="260"/>
      <c r="AB21" s="213"/>
      <c r="AC21" s="215"/>
      <c r="AD21" s="172">
        <f t="shared" si="0"/>
        <v>0</v>
      </c>
    </row>
    <row r="22" spans="1:30">
      <c r="A22"/>
      <c r="B22" s="79"/>
      <c r="C22" s="248"/>
      <c r="D22" s="248"/>
      <c r="E22" s="248"/>
      <c r="F22" s="248"/>
      <c r="G22" s="248"/>
      <c r="H22" s="248"/>
      <c r="I22" s="67"/>
      <c r="J22" s="67"/>
      <c r="K22" s="67"/>
      <c r="L22" s="67"/>
      <c r="M22" s="67"/>
      <c r="N22" s="164"/>
      <c r="O22" s="68"/>
      <c r="P22" s="68"/>
      <c r="Q22" s="68"/>
      <c r="R22" s="68"/>
      <c r="S22" s="68"/>
      <c r="T22" s="68"/>
      <c r="U22" s="67"/>
      <c r="V22" s="67"/>
      <c r="W22" s="67"/>
      <c r="X22" s="67"/>
      <c r="Y22" s="67"/>
      <c r="Z22" s="260"/>
      <c r="AB22" s="213"/>
      <c r="AC22" s="215"/>
      <c r="AD22" s="172"/>
    </row>
    <row r="23" spans="1:30">
      <c r="A23"/>
      <c r="B23" s="79"/>
      <c r="C23" s="248"/>
      <c r="D23" s="248"/>
      <c r="E23" s="248"/>
      <c r="F23" s="248"/>
      <c r="G23" s="248"/>
      <c r="H23" s="248"/>
      <c r="I23" s="67"/>
      <c r="J23" s="67"/>
      <c r="K23" s="67"/>
      <c r="L23" s="67"/>
      <c r="M23" s="67"/>
      <c r="N23" s="164"/>
      <c r="O23" s="68"/>
      <c r="P23" s="68"/>
      <c r="Q23" s="68"/>
      <c r="R23" s="68"/>
      <c r="S23" s="68"/>
      <c r="T23" s="68"/>
      <c r="U23" s="67"/>
      <c r="V23" s="67"/>
      <c r="W23" s="67"/>
      <c r="X23" s="67"/>
      <c r="Y23" s="67"/>
      <c r="Z23" s="260"/>
      <c r="AB23" s="213"/>
      <c r="AC23" s="215"/>
      <c r="AD23" s="172"/>
    </row>
    <row r="24" spans="1:30">
      <c r="A24"/>
      <c r="B24" s="79">
        <f>'Summary-hours'!B24</f>
        <v>0</v>
      </c>
      <c r="C24" s="248"/>
      <c r="D24" s="248"/>
      <c r="E24" s="248"/>
      <c r="F24" s="248"/>
      <c r="G24" s="248"/>
      <c r="H24" s="248"/>
      <c r="I24" s="67"/>
      <c r="J24" s="67"/>
      <c r="K24" s="67"/>
      <c r="L24" s="67"/>
      <c r="M24" s="67"/>
      <c r="N24" s="164"/>
      <c r="O24" s="68"/>
      <c r="P24" s="68"/>
      <c r="Q24" s="68"/>
      <c r="R24" s="68"/>
      <c r="S24" s="68"/>
      <c r="T24" s="68"/>
      <c r="U24" s="67"/>
      <c r="V24" s="67"/>
      <c r="W24" s="67"/>
      <c r="X24" s="67"/>
      <c r="Y24" s="67"/>
      <c r="Z24" s="260"/>
      <c r="AB24" s="217"/>
      <c r="AC24" s="218"/>
      <c r="AD24" s="197">
        <f t="shared" si="0"/>
        <v>0</v>
      </c>
    </row>
    <row r="25" spans="1:30">
      <c r="A25"/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67"/>
      <c r="V25" s="67"/>
      <c r="W25" s="67"/>
      <c r="X25" s="67"/>
      <c r="Y25" s="67"/>
      <c r="Z25" s="260"/>
      <c r="AB25" s="219"/>
      <c r="AC25" s="220"/>
      <c r="AD25" s="201"/>
    </row>
    <row r="26" spans="1:30" ht="15.75" thickBot="1">
      <c r="A26"/>
      <c r="B26" s="12" t="s">
        <v>101</v>
      </c>
      <c r="C26" s="41">
        <f t="shared" ref="C26:M26" si="1">SUM(C8:C25)</f>
        <v>0</v>
      </c>
      <c r="D26" s="41">
        <f t="shared" si="1"/>
        <v>0</v>
      </c>
      <c r="E26" s="41">
        <f t="shared" si="1"/>
        <v>0</v>
      </c>
      <c r="F26" s="41">
        <f t="shared" si="1"/>
        <v>0</v>
      </c>
      <c r="G26" s="41">
        <f t="shared" si="1"/>
        <v>24</v>
      </c>
      <c r="H26" s="41">
        <f t="shared" si="1"/>
        <v>24</v>
      </c>
      <c r="I26" s="41">
        <f t="shared" si="1"/>
        <v>24</v>
      </c>
      <c r="J26" s="41">
        <f t="shared" si="1"/>
        <v>24</v>
      </c>
      <c r="K26" s="41">
        <f t="shared" si="1"/>
        <v>24</v>
      </c>
      <c r="L26" s="41">
        <f t="shared" si="1"/>
        <v>16</v>
      </c>
      <c r="M26" s="41">
        <f t="shared" si="1"/>
        <v>16</v>
      </c>
      <c r="N26" s="42">
        <v>0</v>
      </c>
      <c r="O26" s="41">
        <f t="shared" ref="O26:Z26" si="2">SUM(O8:O25)</f>
        <v>8</v>
      </c>
      <c r="P26" s="41">
        <f t="shared" si="2"/>
        <v>16</v>
      </c>
      <c r="Q26" s="41">
        <f t="shared" si="2"/>
        <v>24</v>
      </c>
      <c r="R26" s="41">
        <f t="shared" si="2"/>
        <v>24</v>
      </c>
      <c r="S26" s="41">
        <f t="shared" si="2"/>
        <v>24</v>
      </c>
      <c r="T26" s="41">
        <f t="shared" si="2"/>
        <v>24</v>
      </c>
      <c r="U26" s="41">
        <f t="shared" si="2"/>
        <v>24</v>
      </c>
      <c r="V26" s="41">
        <f t="shared" si="2"/>
        <v>24</v>
      </c>
      <c r="W26" s="41">
        <f t="shared" si="2"/>
        <v>24</v>
      </c>
      <c r="X26" s="41">
        <f t="shared" si="2"/>
        <v>16</v>
      </c>
      <c r="Y26" s="41">
        <f t="shared" si="2"/>
        <v>16</v>
      </c>
      <c r="Z26" s="80">
        <f t="shared" si="2"/>
        <v>16</v>
      </c>
      <c r="AB26" s="199">
        <f>SUM(AB6:AB25)</f>
        <v>0</v>
      </c>
      <c r="AC26" s="202">
        <f>SUM(AC6:AC25)</f>
        <v>480</v>
      </c>
      <c r="AD26" s="201">
        <f>AC26-AB26</f>
        <v>480</v>
      </c>
    </row>
    <row r="27" spans="1:30">
      <c r="A27"/>
    </row>
    <row r="28" spans="1:30">
      <c r="A28"/>
    </row>
    <row r="29" spans="1:30">
      <c r="A29"/>
    </row>
    <row r="30" spans="1:30">
      <c r="A30"/>
    </row>
    <row r="31" spans="1:30">
      <c r="A31"/>
    </row>
    <row r="32" spans="1:30" ht="15.75" thickBot="1">
      <c r="A32"/>
    </row>
    <row r="33" spans="1:30" ht="32.25" thickBot="1">
      <c r="A33"/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  <c r="AB33" s="169" t="s">
        <v>105</v>
      </c>
      <c r="AC33" s="170" t="s">
        <v>106</v>
      </c>
      <c r="AD33" s="171" t="s">
        <v>107</v>
      </c>
    </row>
    <row r="34" spans="1:30" ht="15.75" thickBot="1">
      <c r="A34"/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  <c r="AB34" s="178"/>
      <c r="AC34" s="179"/>
      <c r="AD34" s="180"/>
    </row>
    <row r="35" spans="1:30">
      <c r="A35"/>
      <c r="B35" s="8"/>
      <c r="C35" s="120"/>
      <c r="D35" s="121"/>
      <c r="E35" s="177"/>
      <c r="F35" s="121"/>
      <c r="G35" s="10"/>
      <c r="H35" s="10"/>
      <c r="I35" s="10"/>
      <c r="J35" s="117"/>
      <c r="K35" s="117"/>
      <c r="N35" s="59"/>
      <c r="O35" s="9"/>
      <c r="P35" s="10"/>
      <c r="Q35" s="10"/>
      <c r="R35" s="10"/>
      <c r="S35" s="10"/>
      <c r="T35" s="10"/>
      <c r="U35" s="10"/>
      <c r="V35" s="10"/>
      <c r="W35" s="10"/>
      <c r="X35" s="10"/>
      <c r="Z35" s="59"/>
      <c r="AB35" s="16"/>
      <c r="AC35" s="149"/>
      <c r="AD35" s="172"/>
    </row>
    <row r="36" spans="1:30">
      <c r="A36"/>
      <c r="B36" s="8">
        <f>'Summary-hours'!B36</f>
        <v>0</v>
      </c>
      <c r="C36" s="83"/>
      <c r="D36" s="177"/>
      <c r="E36" s="83"/>
      <c r="F36" s="83"/>
      <c r="G36" s="177"/>
      <c r="H36" s="177"/>
      <c r="I36" s="177"/>
      <c r="J36" s="177"/>
      <c r="K36" s="56"/>
      <c r="L36" s="107"/>
      <c r="M36" s="107"/>
      <c r="N36" s="160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107"/>
      <c r="Z36" s="108"/>
      <c r="AB36" s="16"/>
      <c r="AC36" s="149"/>
      <c r="AD36" s="172"/>
    </row>
    <row r="37" spans="1:30">
      <c r="A37"/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67"/>
      <c r="J37" s="67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  <c r="AB37" s="181">
        <f>SUM(C37:N37)</f>
        <v>0</v>
      </c>
      <c r="AC37" s="149">
        <v>0</v>
      </c>
      <c r="AD37" s="172">
        <f>AC37-AB37</f>
        <v>0</v>
      </c>
    </row>
    <row r="38" spans="1:30">
      <c r="A38"/>
      <c r="B38" s="8" t="str">
        <f>'Summary-hours'!B38</f>
        <v>Brunner</v>
      </c>
      <c r="C38" s="67"/>
      <c r="D38" s="67"/>
      <c r="E38" s="67"/>
      <c r="F38" s="67"/>
      <c r="G38" s="67"/>
      <c r="H38" s="67"/>
      <c r="I38" s="67"/>
      <c r="J38" s="67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  <c r="AB38" s="181">
        <f>SUM(C38:N38)</f>
        <v>0</v>
      </c>
      <c r="AC38" s="149">
        <v>0</v>
      </c>
      <c r="AD38" s="172">
        <f>AC38-AB38</f>
        <v>0</v>
      </c>
    </row>
    <row r="39" spans="1:30">
      <c r="A39"/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  <c r="AB39" s="181">
        <f>SUM(C39:N39)</f>
        <v>0</v>
      </c>
      <c r="AC39" s="149"/>
      <c r="AD39" s="172"/>
    </row>
    <row r="40" spans="1:30">
      <c r="A40"/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  <c r="AB40" s="16"/>
      <c r="AC40" s="149"/>
      <c r="AD40" s="172">
        <f t="shared" ref="AD40:AD53" si="3">AC40-AB40</f>
        <v>0</v>
      </c>
    </row>
    <row r="41" spans="1:30">
      <c r="A41"/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  <c r="AB41" s="16"/>
      <c r="AC41" s="149"/>
      <c r="AD41" s="172">
        <f t="shared" si="3"/>
        <v>0</v>
      </c>
    </row>
    <row r="42" spans="1:30">
      <c r="A42"/>
      <c r="B42" s="8">
        <f>'Summary-hours'!B42</f>
        <v>0</v>
      </c>
      <c r="C42" s="67"/>
      <c r="D42" s="67"/>
      <c r="E42" s="67"/>
      <c r="F42" s="67"/>
      <c r="G42" s="67"/>
      <c r="H42" s="67"/>
      <c r="I42" s="67"/>
      <c r="J42" s="67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  <c r="AB42" s="16"/>
      <c r="AC42" s="149"/>
      <c r="AD42" s="172">
        <f t="shared" si="3"/>
        <v>0</v>
      </c>
    </row>
    <row r="43" spans="1:30">
      <c r="A43"/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  <c r="AB43" s="16"/>
      <c r="AC43" s="149"/>
      <c r="AD43" s="172">
        <f t="shared" si="3"/>
        <v>0</v>
      </c>
    </row>
    <row r="44" spans="1:30">
      <c r="A44"/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  <c r="AB44" s="16"/>
      <c r="AC44" s="149"/>
      <c r="AD44" s="172">
        <f t="shared" si="3"/>
        <v>0</v>
      </c>
    </row>
    <row r="45" spans="1:30">
      <c r="A45"/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  <c r="AB45" s="16"/>
      <c r="AC45" s="149"/>
      <c r="AD45" s="172">
        <f t="shared" si="3"/>
        <v>0</v>
      </c>
    </row>
    <row r="46" spans="1:30">
      <c r="A46"/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  <c r="AB46" s="16"/>
      <c r="AC46" s="149"/>
      <c r="AD46" s="172">
        <f t="shared" si="3"/>
        <v>0</v>
      </c>
    </row>
    <row r="47" spans="1:30">
      <c r="A47"/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  <c r="AB47" s="16"/>
      <c r="AC47" s="149"/>
      <c r="AD47" s="172">
        <f t="shared" si="3"/>
        <v>0</v>
      </c>
    </row>
    <row r="48" spans="1:30">
      <c r="A48"/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67"/>
      <c r="N48" s="164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  <c r="AB48" s="16"/>
      <c r="AC48" s="149"/>
      <c r="AD48" s="172">
        <f t="shared" si="3"/>
        <v>0</v>
      </c>
    </row>
    <row r="49" spans="1:30">
      <c r="A49"/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  <c r="AB49" s="16"/>
      <c r="AC49" s="149"/>
      <c r="AD49" s="172">
        <f t="shared" si="3"/>
        <v>0</v>
      </c>
    </row>
    <row r="50" spans="1:30">
      <c r="A50"/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  <c r="AB50" s="16"/>
      <c r="AC50" s="149"/>
      <c r="AD50" s="172">
        <f t="shared" si="3"/>
        <v>0</v>
      </c>
    </row>
    <row r="51" spans="1:30" ht="15.75" thickBot="1">
      <c r="A51"/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  <c r="AB51" s="125"/>
      <c r="AC51" s="196"/>
      <c r="AD51" s="197">
        <f t="shared" si="3"/>
        <v>0</v>
      </c>
    </row>
    <row r="52" spans="1:30" ht="15.75" thickBot="1">
      <c r="A52"/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  <c r="AB52" s="199">
        <f>SUM(AB35:AB51)</f>
        <v>0</v>
      </c>
      <c r="AC52" s="200">
        <f>SUM(AC35:AC51)</f>
        <v>0</v>
      </c>
      <c r="AD52" s="201">
        <f t="shared" si="3"/>
        <v>0</v>
      </c>
    </row>
    <row r="53" spans="1:30">
      <c r="AD53" s="198">
        <f t="shared" si="3"/>
        <v>0</v>
      </c>
    </row>
    <row r="54" spans="1:30">
      <c r="AD54" s="198"/>
    </row>
  </sheetData>
  <mergeCells count="5">
    <mergeCell ref="B2:N2"/>
    <mergeCell ref="C4:N4"/>
    <mergeCell ref="O4:Z4"/>
    <mergeCell ref="C33:N33"/>
    <mergeCell ref="O33:Z33"/>
  </mergeCells>
  <hyperlinks>
    <hyperlink ref="B1" location="ESTA_Projects!A1" display="Return to Projects" xr:uid="{6D154E7D-E3FD-4D10-9A6C-582CC5A27D96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4358-36EE-4FA0-993E-9E54AFB4C587}">
  <dimension ref="A1:AE52"/>
  <sheetViews>
    <sheetView showZeros="0" topLeftCell="A3" zoomScale="90" zoomScaleNormal="90" workbookViewId="0">
      <selection activeCell="F7" sqref="F7:F24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28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28"/>
      <c r="AD5" s="172"/>
    </row>
    <row r="6" spans="1:31">
      <c r="B6" s="8"/>
      <c r="C6" s="141"/>
      <c r="D6" s="139"/>
      <c r="E6" s="139"/>
      <c r="F6" s="139"/>
      <c r="G6" s="139"/>
      <c r="H6" s="139"/>
      <c r="I6" s="210"/>
      <c r="J6" s="210"/>
      <c r="K6" s="210"/>
      <c r="L6" s="210"/>
      <c r="M6" s="10"/>
      <c r="N6" s="159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28"/>
      <c r="AD6" s="172"/>
    </row>
    <row r="7" spans="1:31">
      <c r="B7" s="8"/>
      <c r="C7" s="139"/>
      <c r="D7" s="139"/>
      <c r="E7" s="139"/>
      <c r="F7" s="313"/>
      <c r="G7" s="139"/>
      <c r="H7" s="139"/>
      <c r="I7" s="155"/>
      <c r="J7" s="155"/>
      <c r="K7" s="155"/>
      <c r="L7" s="155"/>
      <c r="M7" s="107"/>
      <c r="N7" s="160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28"/>
      <c r="AD7" s="172"/>
    </row>
    <row r="8" spans="1:31">
      <c r="B8" s="8" t="str">
        <f>'Summary-hours'!B8</f>
        <v>Atanacio</v>
      </c>
      <c r="C8" s="33"/>
      <c r="D8" s="33"/>
      <c r="E8" s="33"/>
      <c r="F8" s="312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28"/>
      <c r="AD8" s="172">
        <f>AC8-AB8</f>
        <v>0</v>
      </c>
    </row>
    <row r="9" spans="1:31">
      <c r="B9" s="8" t="str">
        <f>'Summary-hours'!B9</f>
        <v>Alaghehband</v>
      </c>
      <c r="C9" s="33"/>
      <c r="D9" s="33"/>
      <c r="E9" s="33"/>
      <c r="F9" s="312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28"/>
      <c r="AD9" s="172"/>
    </row>
    <row r="10" spans="1:31">
      <c r="B10" s="8" t="str">
        <f>'Summary-hours'!B10</f>
        <v>Caceres</v>
      </c>
      <c r="C10" s="33"/>
      <c r="D10" s="33"/>
      <c r="E10" s="33"/>
      <c r="F10" s="312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28"/>
      <c r="AD10" s="172">
        <f t="shared" ref="AD10:AD25" si="0">AC10-AB10</f>
        <v>0</v>
      </c>
    </row>
    <row r="11" spans="1:31">
      <c r="B11" s="8" t="str">
        <f>'Summary-hours'!B11</f>
        <v>Farah</v>
      </c>
      <c r="C11" s="33"/>
      <c r="D11" s="33"/>
      <c r="E11" s="33"/>
      <c r="F11" s="312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A11" s="45">
        <f>SUM(C11:Z11)</f>
        <v>0</v>
      </c>
      <c r="AB11" s="16"/>
      <c r="AC11" s="128"/>
      <c r="AD11" s="172">
        <f t="shared" si="0"/>
        <v>0</v>
      </c>
    </row>
    <row r="12" spans="1:31">
      <c r="B12" s="8" t="str">
        <f>'Summary-hours'!B12</f>
        <v>Fustar</v>
      </c>
      <c r="C12" s="33">
        <v>62</v>
      </c>
      <c r="D12" s="33">
        <v>51</v>
      </c>
      <c r="E12" s="33">
        <v>72</v>
      </c>
      <c r="F12" s="312">
        <v>54</v>
      </c>
      <c r="G12" s="67">
        <v>16</v>
      </c>
      <c r="H12" s="67">
        <v>0</v>
      </c>
      <c r="I12" s="67">
        <v>24</v>
      </c>
      <c r="J12" s="67">
        <v>16</v>
      </c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28"/>
      <c r="AD12" s="172">
        <f t="shared" si="0"/>
        <v>0</v>
      </c>
    </row>
    <row r="13" spans="1:31">
      <c r="B13" s="8" t="str">
        <f>'Summary-hours'!B13</f>
        <v>Ocando</v>
      </c>
      <c r="C13" s="33"/>
      <c r="D13" s="33"/>
      <c r="E13" s="33"/>
      <c r="F13" s="312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28"/>
      <c r="AD13" s="172">
        <f t="shared" si="0"/>
        <v>0</v>
      </c>
    </row>
    <row r="14" spans="1:31">
      <c r="B14" s="8" t="str">
        <f>'Summary-hours'!B14</f>
        <v>Rodas</v>
      </c>
      <c r="C14" s="33"/>
      <c r="D14" s="33"/>
      <c r="E14" s="33"/>
      <c r="F14" s="312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28"/>
      <c r="AD14" s="172">
        <f t="shared" si="0"/>
        <v>0</v>
      </c>
    </row>
    <row r="15" spans="1:31">
      <c r="B15" s="8" t="str">
        <f>'Summary-hours'!B15</f>
        <v>Saffarpour</v>
      </c>
      <c r="C15" s="33"/>
      <c r="D15" s="33"/>
      <c r="E15" s="33"/>
      <c r="F15" s="312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28"/>
      <c r="AD15" s="172"/>
    </row>
    <row r="16" spans="1:31">
      <c r="B16" s="79" t="str">
        <f>'Summary-hours'!B16</f>
        <v>Shaeffer</v>
      </c>
      <c r="C16" s="33"/>
      <c r="D16" s="33"/>
      <c r="E16" s="33"/>
      <c r="F16" s="312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28"/>
      <c r="AD16" s="172">
        <f t="shared" si="0"/>
        <v>0</v>
      </c>
    </row>
    <row r="17" spans="2:30">
      <c r="B17" s="79" t="str">
        <f>'Summary-hours'!B17</f>
        <v>Songpol</v>
      </c>
      <c r="C17" s="33"/>
      <c r="D17" s="33"/>
      <c r="E17" s="33"/>
      <c r="F17" s="312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28"/>
      <c r="AD17" s="172">
        <f t="shared" si="0"/>
        <v>0</v>
      </c>
    </row>
    <row r="18" spans="2:30">
      <c r="B18" s="8" t="str">
        <f>'Summary-hours'!B18</f>
        <v>Uluski</v>
      </c>
      <c r="C18" s="33">
        <v>25</v>
      </c>
      <c r="D18" s="33">
        <v>46</v>
      </c>
      <c r="E18" s="33">
        <v>0</v>
      </c>
      <c r="F18" s="312">
        <v>8</v>
      </c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28"/>
      <c r="AD18" s="172">
        <f t="shared" si="0"/>
        <v>0</v>
      </c>
    </row>
    <row r="19" spans="2:30">
      <c r="B19" s="8" t="str">
        <f>'Summary-hours'!B19</f>
        <v>Wasley</v>
      </c>
      <c r="C19" s="33"/>
      <c r="D19" s="33"/>
      <c r="E19" s="33"/>
      <c r="F19" s="312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28"/>
      <c r="AD19" s="172">
        <f t="shared" si="0"/>
        <v>0</v>
      </c>
    </row>
    <row r="20" spans="2:30">
      <c r="B20" s="79" t="str">
        <f>'Summary-hours'!B20</f>
        <v>Abad</v>
      </c>
      <c r="C20" s="140"/>
      <c r="D20" s="140"/>
      <c r="E20" s="140"/>
      <c r="F20" s="314"/>
      <c r="G20" s="248"/>
      <c r="H20" s="248"/>
      <c r="I20" s="246"/>
      <c r="J20" s="246"/>
      <c r="K20" s="246"/>
      <c r="L20" s="246"/>
      <c r="M20" s="246"/>
      <c r="N20" s="249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28"/>
      <c r="AD20" s="172">
        <f t="shared" si="0"/>
        <v>0</v>
      </c>
    </row>
    <row r="21" spans="2:30">
      <c r="B21" s="79">
        <f>'Summary-hours'!B21</f>
        <v>0</v>
      </c>
      <c r="C21" s="140"/>
      <c r="D21" s="140"/>
      <c r="E21" s="140"/>
      <c r="F21" s="314"/>
      <c r="G21" s="248"/>
      <c r="H21" s="248"/>
      <c r="I21" s="246"/>
      <c r="J21" s="246"/>
      <c r="K21" s="246"/>
      <c r="L21" s="246"/>
      <c r="M21" s="246"/>
      <c r="N21" s="249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28"/>
      <c r="AD21" s="172">
        <f t="shared" si="0"/>
        <v>0</v>
      </c>
    </row>
    <row r="22" spans="2:30">
      <c r="B22" s="79"/>
      <c r="C22" s="140"/>
      <c r="D22" s="140"/>
      <c r="E22" s="140"/>
      <c r="F22" s="314"/>
      <c r="G22" s="248"/>
      <c r="H22" s="248"/>
      <c r="I22" s="246"/>
      <c r="J22" s="246"/>
      <c r="K22" s="246"/>
      <c r="L22" s="246"/>
      <c r="M22" s="246"/>
      <c r="N22" s="249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28"/>
      <c r="AD22" s="172"/>
    </row>
    <row r="23" spans="2:30">
      <c r="B23" s="79"/>
      <c r="C23" s="140"/>
      <c r="D23" s="140"/>
      <c r="E23" s="140"/>
      <c r="F23" s="314"/>
      <c r="G23" s="248"/>
      <c r="H23" s="248"/>
      <c r="I23" s="246"/>
      <c r="J23" s="246"/>
      <c r="K23" s="246"/>
      <c r="L23" s="246"/>
      <c r="M23" s="246"/>
      <c r="N23" s="249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28"/>
      <c r="AD23" s="172"/>
    </row>
    <row r="24" spans="2:30">
      <c r="B24" s="79">
        <f>'Summary-hours'!B24</f>
        <v>0</v>
      </c>
      <c r="C24" s="140"/>
      <c r="D24" s="140"/>
      <c r="E24" s="140"/>
      <c r="F24" s="314"/>
      <c r="G24" s="248"/>
      <c r="H24" s="248"/>
      <c r="I24" s="246"/>
      <c r="J24" s="246"/>
      <c r="K24" s="246"/>
      <c r="L24" s="246"/>
      <c r="M24" s="246"/>
      <c r="N24" s="249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28"/>
      <c r="AD24" s="172">
        <f t="shared" si="0"/>
        <v>0</v>
      </c>
    </row>
    <row r="25" spans="2:30">
      <c r="B25" s="79">
        <f>'Summary-hours'!B25</f>
        <v>0</v>
      </c>
      <c r="C25" s="140"/>
      <c r="D25" s="140"/>
      <c r="E25" s="140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28"/>
      <c r="AD25" s="172">
        <f t="shared" si="0"/>
        <v>0</v>
      </c>
    </row>
    <row r="26" spans="2:30" ht="15.75" thickBot="1">
      <c r="B26" s="12" t="s">
        <v>101</v>
      </c>
      <c r="C26" s="156">
        <f t="shared" ref="C26:N26" si="1">SUM(C7:C25)</f>
        <v>87</v>
      </c>
      <c r="D26" s="156">
        <f t="shared" si="1"/>
        <v>97</v>
      </c>
      <c r="E26" s="156">
        <f t="shared" si="1"/>
        <v>72</v>
      </c>
      <c r="F26" s="41">
        <f t="shared" si="1"/>
        <v>62</v>
      </c>
      <c r="G26" s="41">
        <f t="shared" si="1"/>
        <v>16</v>
      </c>
      <c r="H26" s="41">
        <f t="shared" si="1"/>
        <v>0</v>
      </c>
      <c r="I26" s="41">
        <f t="shared" si="1"/>
        <v>24</v>
      </c>
      <c r="J26" s="41">
        <f t="shared" si="1"/>
        <v>16</v>
      </c>
      <c r="K26" s="41">
        <f t="shared" si="1"/>
        <v>0</v>
      </c>
      <c r="L26" s="41">
        <f t="shared" si="1"/>
        <v>0</v>
      </c>
      <c r="M26" s="41">
        <f t="shared" si="1"/>
        <v>0</v>
      </c>
      <c r="N26" s="42">
        <f t="shared" si="1"/>
        <v>0</v>
      </c>
      <c r="O26" s="41">
        <f t="shared" ref="O26:Z26" si="2">SUM(O8:O25)</f>
        <v>0</v>
      </c>
      <c r="P26" s="41">
        <f t="shared" si="2"/>
        <v>0</v>
      </c>
      <c r="Q26" s="41">
        <f t="shared" si="2"/>
        <v>0</v>
      </c>
      <c r="R26" s="41">
        <f t="shared" si="2"/>
        <v>0</v>
      </c>
      <c r="S26" s="41">
        <f t="shared" si="2"/>
        <v>0</v>
      </c>
      <c r="T26" s="41">
        <f t="shared" si="2"/>
        <v>0</v>
      </c>
      <c r="U26" s="41">
        <f t="shared" si="2"/>
        <v>0</v>
      </c>
      <c r="V26" s="41">
        <f t="shared" si="2"/>
        <v>0</v>
      </c>
      <c r="W26" s="41">
        <f t="shared" si="2"/>
        <v>0</v>
      </c>
      <c r="X26" s="41">
        <f t="shared" si="2"/>
        <v>0</v>
      </c>
      <c r="Y26" s="41">
        <f t="shared" si="2"/>
        <v>0</v>
      </c>
      <c r="Z26" s="80">
        <f t="shared" si="2"/>
        <v>0</v>
      </c>
      <c r="AB26" s="17"/>
      <c r="AC26" s="175"/>
      <c r="AD26" s="173"/>
    </row>
    <row r="27" spans="2:30">
      <c r="AC27" s="45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73EB4881-7AC6-4F40-A2BB-35530613A96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786E-BF78-4E8D-A3C7-8934B17A7E8E}">
  <dimension ref="A1:AE52"/>
  <sheetViews>
    <sheetView showZeros="0" zoomScale="90" zoomScaleNormal="90" workbookViewId="0">
      <selection activeCell="F7" sqref="F7:F23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1"/>
      <c r="D6" s="139"/>
      <c r="E6" s="139"/>
      <c r="F6" s="139"/>
      <c r="G6" s="139"/>
      <c r="H6" s="142"/>
      <c r="I6" s="142"/>
      <c r="J6" s="139"/>
      <c r="K6" s="35"/>
      <c r="L6" s="35"/>
      <c r="M6" s="35"/>
      <c r="N6" s="162"/>
      <c r="O6" s="288"/>
      <c r="P6" s="288"/>
      <c r="Q6" s="288"/>
      <c r="R6" s="289"/>
      <c r="S6" s="289"/>
      <c r="T6" s="288"/>
      <c r="U6" s="288"/>
      <c r="V6" s="288"/>
      <c r="W6" s="288"/>
      <c r="X6" s="288"/>
      <c r="Y6" s="288"/>
      <c r="Z6" s="290"/>
      <c r="AB6" s="16"/>
      <c r="AC6" s="149"/>
      <c r="AD6" s="172"/>
    </row>
    <row r="7" spans="1:31">
      <c r="B7" s="8"/>
      <c r="C7" s="139"/>
      <c r="D7" s="139"/>
      <c r="E7" s="139"/>
      <c r="F7" s="313"/>
      <c r="G7" s="139"/>
      <c r="H7" s="142"/>
      <c r="I7" s="43"/>
      <c r="J7" s="33"/>
      <c r="K7" s="33"/>
      <c r="L7" s="37"/>
      <c r="M7" s="33"/>
      <c r="N7" s="161"/>
      <c r="O7" s="288"/>
      <c r="P7" s="288"/>
      <c r="Q7" s="288"/>
      <c r="R7" s="289"/>
      <c r="S7" s="289"/>
      <c r="T7" s="288"/>
      <c r="U7" s="289"/>
      <c r="V7" s="289"/>
      <c r="W7" s="289"/>
      <c r="X7" s="289"/>
      <c r="Y7" s="289"/>
      <c r="Z7" s="291"/>
      <c r="AB7" s="16"/>
      <c r="AC7" s="149"/>
      <c r="AD7" s="172"/>
    </row>
    <row r="8" spans="1:31">
      <c r="B8" s="8" t="str">
        <f>'Summary-hours'!B8</f>
        <v>Atanacio</v>
      </c>
      <c r="C8" s="299">
        <v>23</v>
      </c>
      <c r="D8" s="301">
        <v>32.5</v>
      </c>
      <c r="E8" s="301">
        <v>27.5</v>
      </c>
      <c r="F8" s="315">
        <v>43.5</v>
      </c>
      <c r="G8" s="281">
        <v>40</v>
      </c>
      <c r="H8" s="281">
        <v>40</v>
      </c>
      <c r="I8" s="281">
        <v>40</v>
      </c>
      <c r="J8" s="281">
        <v>40</v>
      </c>
      <c r="K8" s="281">
        <v>40</v>
      </c>
      <c r="L8" s="281">
        <v>40</v>
      </c>
      <c r="M8" s="281">
        <v>40</v>
      </c>
      <c r="N8" s="286">
        <v>40</v>
      </c>
      <c r="O8" s="292">
        <v>40</v>
      </c>
      <c r="P8" s="292">
        <v>40</v>
      </c>
      <c r="Q8" s="292">
        <v>40</v>
      </c>
      <c r="R8" s="292">
        <v>40</v>
      </c>
      <c r="S8" s="292">
        <v>40</v>
      </c>
      <c r="T8" s="288"/>
      <c r="U8" s="289"/>
      <c r="V8" s="289"/>
      <c r="W8" s="289"/>
      <c r="X8" s="281"/>
      <c r="Y8" s="281"/>
      <c r="Z8" s="293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299">
        <v>0</v>
      </c>
      <c r="D9" s="301">
        <v>0</v>
      </c>
      <c r="E9" s="301">
        <v>0</v>
      </c>
      <c r="F9" s="315">
        <v>1</v>
      </c>
      <c r="G9" s="281">
        <v>4</v>
      </c>
      <c r="H9" s="281">
        <v>4</v>
      </c>
      <c r="I9" s="281">
        <v>4</v>
      </c>
      <c r="J9" s="281">
        <v>16</v>
      </c>
      <c r="K9" s="281">
        <v>16</v>
      </c>
      <c r="L9" s="281">
        <v>24</v>
      </c>
      <c r="M9" s="281">
        <v>8</v>
      </c>
      <c r="N9" s="286">
        <v>16</v>
      </c>
      <c r="O9" s="292">
        <v>16</v>
      </c>
      <c r="P9" s="292">
        <v>24</v>
      </c>
      <c r="Q9" s="292">
        <v>16</v>
      </c>
      <c r="R9" s="292">
        <v>16</v>
      </c>
      <c r="S9" s="292"/>
      <c r="T9" s="288"/>
      <c r="U9" s="289"/>
      <c r="V9" s="289"/>
      <c r="W9" s="289"/>
      <c r="X9" s="292"/>
      <c r="Y9" s="292"/>
      <c r="Z9" s="293"/>
      <c r="AB9" s="16"/>
      <c r="AC9" s="149"/>
      <c r="AD9" s="172">
        <f t="shared" ref="AD9:AD15" si="0">AC9-AB9</f>
        <v>0</v>
      </c>
    </row>
    <row r="10" spans="1:31">
      <c r="B10" s="8" t="str">
        <f>'Summary-hours'!B10</f>
        <v>Caceres</v>
      </c>
      <c r="C10" s="299"/>
      <c r="D10" s="301"/>
      <c r="E10" s="301"/>
      <c r="F10" s="315"/>
      <c r="G10" s="281"/>
      <c r="H10" s="281"/>
      <c r="I10" s="281"/>
      <c r="J10" s="281"/>
      <c r="K10" s="281"/>
      <c r="L10" s="281"/>
      <c r="M10" s="281"/>
      <c r="N10" s="286"/>
      <c r="O10" s="292"/>
      <c r="P10" s="292"/>
      <c r="Q10" s="281"/>
      <c r="R10" s="281"/>
      <c r="S10" s="292"/>
      <c r="T10" s="288"/>
      <c r="U10" s="289"/>
      <c r="V10" s="289"/>
      <c r="W10" s="289"/>
      <c r="X10" s="281"/>
      <c r="Y10" s="281"/>
      <c r="Z10" s="293"/>
      <c r="AB10" s="16"/>
      <c r="AC10" s="149"/>
      <c r="AD10" s="172">
        <f t="shared" si="0"/>
        <v>0</v>
      </c>
    </row>
    <row r="11" spans="1:31">
      <c r="B11" s="8" t="str">
        <f>'Summary-hours'!B11</f>
        <v>Farah</v>
      </c>
      <c r="C11" s="299"/>
      <c r="D11" s="301"/>
      <c r="E11" s="301"/>
      <c r="F11" s="315"/>
      <c r="G11" s="281"/>
      <c r="H11" s="281"/>
      <c r="I11" s="281"/>
      <c r="J11" s="281"/>
      <c r="K11" s="281"/>
      <c r="L11" s="281"/>
      <c r="M11" s="281"/>
      <c r="N11" s="286"/>
      <c r="O11" s="292"/>
      <c r="P11" s="292"/>
      <c r="Q11" s="281"/>
      <c r="R11" s="281"/>
      <c r="S11" s="292"/>
      <c r="T11" s="288"/>
      <c r="U11" s="289"/>
      <c r="V11" s="289"/>
      <c r="W11" s="289"/>
      <c r="X11" s="281"/>
      <c r="Y11" s="281"/>
      <c r="Z11" s="293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299">
        <v>1</v>
      </c>
      <c r="D12" s="301"/>
      <c r="E12" s="301"/>
      <c r="F12" s="315"/>
      <c r="G12" s="281"/>
      <c r="H12" s="281"/>
      <c r="I12" s="281"/>
      <c r="J12" s="281"/>
      <c r="K12" s="281"/>
      <c r="L12" s="281"/>
      <c r="M12" s="281"/>
      <c r="N12" s="286"/>
      <c r="O12" s="292"/>
      <c r="P12" s="292"/>
      <c r="Q12" s="281"/>
      <c r="R12" s="281"/>
      <c r="S12" s="292"/>
      <c r="T12" s="288"/>
      <c r="U12" s="289"/>
      <c r="V12" s="289"/>
      <c r="W12" s="289"/>
      <c r="X12" s="281"/>
      <c r="Y12" s="281"/>
      <c r="Z12" s="293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299">
        <v>5</v>
      </c>
      <c r="D13" s="299">
        <v>0</v>
      </c>
      <c r="E13" s="299">
        <v>0</v>
      </c>
      <c r="F13" s="316">
        <v>0</v>
      </c>
      <c r="G13" s="285">
        <v>4</v>
      </c>
      <c r="H13" s="285">
        <v>16</v>
      </c>
      <c r="I13" s="285">
        <v>16</v>
      </c>
      <c r="J13" s="285">
        <v>24</v>
      </c>
      <c r="K13" s="285">
        <v>40</v>
      </c>
      <c r="L13" s="285">
        <v>8</v>
      </c>
      <c r="M13" s="285">
        <v>8</v>
      </c>
      <c r="N13" s="286">
        <v>40</v>
      </c>
      <c r="O13" s="292">
        <v>24</v>
      </c>
      <c r="P13" s="292">
        <v>4</v>
      </c>
      <c r="Q13" s="281">
        <v>40</v>
      </c>
      <c r="R13" s="281">
        <v>40</v>
      </c>
      <c r="S13" s="292">
        <v>40</v>
      </c>
      <c r="T13" s="288"/>
      <c r="U13" s="289"/>
      <c r="V13" s="289"/>
      <c r="W13" s="289"/>
      <c r="X13" s="281"/>
      <c r="Y13" s="281"/>
      <c r="Z13" s="293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299"/>
      <c r="D14" s="301"/>
      <c r="E14" s="301"/>
      <c r="F14" s="315"/>
      <c r="G14" s="281"/>
      <c r="H14" s="281"/>
      <c r="I14" s="281"/>
      <c r="J14" s="281"/>
      <c r="K14" s="281"/>
      <c r="L14" s="281"/>
      <c r="M14" s="281"/>
      <c r="N14" s="286"/>
      <c r="O14" s="292"/>
      <c r="P14" s="292"/>
      <c r="Q14" s="281"/>
      <c r="R14" s="281"/>
      <c r="S14" s="292"/>
      <c r="T14" s="288"/>
      <c r="U14" s="289"/>
      <c r="V14" s="289"/>
      <c r="W14" s="289"/>
      <c r="X14" s="281"/>
      <c r="Y14" s="281"/>
      <c r="Z14" s="293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299">
        <v>0</v>
      </c>
      <c r="D15" s="299">
        <v>0</v>
      </c>
      <c r="E15" s="299">
        <v>0</v>
      </c>
      <c r="F15" s="316">
        <v>0</v>
      </c>
      <c r="G15" s="285">
        <v>32</v>
      </c>
      <c r="H15" s="285">
        <v>32</v>
      </c>
      <c r="I15" s="285">
        <v>32</v>
      </c>
      <c r="J15" s="281">
        <v>32</v>
      </c>
      <c r="K15" s="281">
        <v>16</v>
      </c>
      <c r="L15" s="281">
        <v>16</v>
      </c>
      <c r="M15" s="281">
        <v>4</v>
      </c>
      <c r="N15" s="286">
        <v>4</v>
      </c>
      <c r="O15" s="292"/>
      <c r="P15" s="292"/>
      <c r="Q15" s="281">
        <v>24</v>
      </c>
      <c r="R15" s="281">
        <v>24</v>
      </c>
      <c r="S15" s="292">
        <v>24</v>
      </c>
      <c r="T15" s="288"/>
      <c r="U15" s="289"/>
      <c r="V15" s="289"/>
      <c r="W15" s="289"/>
      <c r="X15" s="281"/>
      <c r="Y15" s="281"/>
      <c r="Z15" s="293"/>
      <c r="AB15" s="16"/>
      <c r="AC15" s="149"/>
      <c r="AD15" s="172">
        <f t="shared" si="0"/>
        <v>0</v>
      </c>
    </row>
    <row r="16" spans="1:31">
      <c r="B16" s="79" t="str">
        <f>'Summary-hours'!B16</f>
        <v>Shaeffer</v>
      </c>
      <c r="C16" s="299">
        <v>23</v>
      </c>
      <c r="D16" s="301">
        <v>20</v>
      </c>
      <c r="E16" s="300">
        <v>7</v>
      </c>
      <c r="F16" s="317">
        <v>12</v>
      </c>
      <c r="G16" s="287">
        <v>14</v>
      </c>
      <c r="H16" s="281">
        <v>14</v>
      </c>
      <c r="I16" s="281">
        <v>14</v>
      </c>
      <c r="J16" s="281">
        <v>14</v>
      </c>
      <c r="K16" s="281">
        <v>14</v>
      </c>
      <c r="L16" s="281">
        <v>14</v>
      </c>
      <c r="M16" s="281">
        <v>14</v>
      </c>
      <c r="N16" s="286">
        <v>14</v>
      </c>
      <c r="O16" s="292">
        <v>14</v>
      </c>
      <c r="P16" s="292">
        <v>14</v>
      </c>
      <c r="Q16" s="281">
        <v>14</v>
      </c>
      <c r="R16" s="281">
        <v>14</v>
      </c>
      <c r="S16" s="292">
        <v>14</v>
      </c>
      <c r="T16" s="288"/>
      <c r="U16" s="289"/>
      <c r="V16" s="289"/>
      <c r="W16" s="289"/>
      <c r="X16" s="281"/>
      <c r="Y16" s="281"/>
      <c r="Z16" s="293"/>
      <c r="AB16" s="16"/>
      <c r="AC16" s="149"/>
      <c r="AD16" s="172">
        <f t="shared" ref="AD16:AD25" si="1">AC16-AB16</f>
        <v>0</v>
      </c>
    </row>
    <row r="17" spans="2:30">
      <c r="B17" s="79" t="str">
        <f>'Summary-hours'!B17</f>
        <v>Songpol</v>
      </c>
      <c r="C17" s="299"/>
      <c r="D17" s="301"/>
      <c r="E17" s="300"/>
      <c r="F17" s="317"/>
      <c r="G17" s="287"/>
      <c r="H17" s="281"/>
      <c r="I17" s="281"/>
      <c r="J17" s="281"/>
      <c r="K17" s="281"/>
      <c r="L17" s="281"/>
      <c r="M17" s="281"/>
      <c r="N17" s="286"/>
      <c r="O17" s="292"/>
      <c r="P17" s="292"/>
      <c r="Q17" s="281"/>
      <c r="R17" s="281"/>
      <c r="S17" s="292"/>
      <c r="T17" s="288"/>
      <c r="U17" s="289"/>
      <c r="V17" s="289"/>
      <c r="W17" s="289"/>
      <c r="X17" s="281"/>
      <c r="Y17" s="281"/>
      <c r="Z17" s="293"/>
      <c r="AB17" s="16"/>
      <c r="AC17" s="149"/>
      <c r="AD17" s="172">
        <f t="shared" si="1"/>
        <v>0</v>
      </c>
    </row>
    <row r="18" spans="2:30">
      <c r="B18" s="8" t="str">
        <f>'Summary-hours'!B18</f>
        <v>Uluski</v>
      </c>
      <c r="C18" s="299"/>
      <c r="D18" s="301"/>
      <c r="E18" s="301"/>
      <c r="F18" s="315"/>
      <c r="G18" s="281"/>
      <c r="H18" s="281"/>
      <c r="I18" s="281"/>
      <c r="J18" s="281"/>
      <c r="K18" s="281"/>
      <c r="L18" s="281"/>
      <c r="M18" s="281"/>
      <c r="N18" s="286"/>
      <c r="O18" s="292"/>
      <c r="P18" s="292"/>
      <c r="Q18" s="281"/>
      <c r="R18" s="281"/>
      <c r="S18" s="292"/>
      <c r="T18" s="288"/>
      <c r="U18" s="281"/>
      <c r="V18" s="281"/>
      <c r="W18" s="281"/>
      <c r="X18" s="281"/>
      <c r="Y18" s="281"/>
      <c r="Z18" s="293"/>
      <c r="AB18" s="16"/>
      <c r="AC18" s="149"/>
      <c r="AD18" s="172">
        <f t="shared" si="1"/>
        <v>0</v>
      </c>
    </row>
    <row r="19" spans="2:30">
      <c r="B19" s="8" t="str">
        <f>'Summary-hours'!B19</f>
        <v>Wasley</v>
      </c>
      <c r="C19" s="299">
        <v>1</v>
      </c>
      <c r="D19" s="301">
        <v>2</v>
      </c>
      <c r="E19" s="301">
        <v>5</v>
      </c>
      <c r="F19" s="315">
        <v>2</v>
      </c>
      <c r="G19" s="281">
        <v>8</v>
      </c>
      <c r="H19" s="281">
        <v>8</v>
      </c>
      <c r="I19" s="281">
        <v>8</v>
      </c>
      <c r="J19" s="281">
        <v>16</v>
      </c>
      <c r="K19" s="281">
        <v>16</v>
      </c>
      <c r="L19" s="281"/>
      <c r="M19" s="281"/>
      <c r="N19" s="286"/>
      <c r="O19" s="292"/>
      <c r="P19" s="292"/>
      <c r="Q19" s="281">
        <v>8</v>
      </c>
      <c r="R19" s="281">
        <v>8</v>
      </c>
      <c r="S19" s="292">
        <v>16</v>
      </c>
      <c r="T19" s="288"/>
      <c r="U19" s="281"/>
      <c r="V19" s="281"/>
      <c r="W19" s="281"/>
      <c r="X19" s="281"/>
      <c r="Y19" s="281"/>
      <c r="Z19" s="293"/>
      <c r="AB19" s="16"/>
      <c r="AC19" s="149"/>
      <c r="AD19" s="172">
        <f t="shared" si="1"/>
        <v>0</v>
      </c>
    </row>
    <row r="20" spans="2:30">
      <c r="B20" s="79" t="str">
        <f>'Summary-hours'!B20</f>
        <v>Abad</v>
      </c>
      <c r="C20" s="300">
        <v>1.25</v>
      </c>
      <c r="D20" s="300"/>
      <c r="E20" s="300"/>
      <c r="F20" s="317"/>
      <c r="G20" s="287"/>
      <c r="H20" s="287"/>
      <c r="I20" s="281"/>
      <c r="J20" s="281"/>
      <c r="K20" s="281"/>
      <c r="L20" s="281"/>
      <c r="M20" s="281"/>
      <c r="N20" s="286"/>
      <c r="O20" s="292"/>
      <c r="P20" s="292"/>
      <c r="Q20" s="292"/>
      <c r="R20" s="281"/>
      <c r="S20" s="281"/>
      <c r="T20" s="288"/>
      <c r="U20" s="281"/>
      <c r="V20" s="281"/>
      <c r="W20" s="281"/>
      <c r="X20" s="281"/>
      <c r="Y20" s="281"/>
      <c r="Z20" s="293"/>
      <c r="AB20" s="16"/>
      <c r="AC20" s="149"/>
      <c r="AD20" s="172">
        <f t="shared" si="1"/>
        <v>0</v>
      </c>
    </row>
    <row r="21" spans="2:30">
      <c r="B21" s="79">
        <f>'Summary-hours'!B21</f>
        <v>0</v>
      </c>
      <c r="C21" s="140"/>
      <c r="D21" s="140"/>
      <c r="E21" s="140"/>
      <c r="F21" s="314"/>
      <c r="G21" s="248"/>
      <c r="H21" s="248"/>
      <c r="I21" s="67"/>
      <c r="J21" s="67"/>
      <c r="K21" s="67"/>
      <c r="L21" s="67"/>
      <c r="M21" s="67"/>
      <c r="N21" s="164"/>
      <c r="O21" s="292"/>
      <c r="P21" s="292"/>
      <c r="Q21" s="292"/>
      <c r="R21" s="281"/>
      <c r="S21" s="281"/>
      <c r="T21" s="292"/>
      <c r="U21" s="281"/>
      <c r="V21" s="281"/>
      <c r="W21" s="281"/>
      <c r="X21" s="281"/>
      <c r="Y21" s="281"/>
      <c r="Z21" s="293"/>
      <c r="AB21" s="16"/>
      <c r="AC21" s="149"/>
      <c r="AD21" s="172">
        <f t="shared" si="1"/>
        <v>0</v>
      </c>
    </row>
    <row r="22" spans="2:30">
      <c r="B22" s="79"/>
      <c r="C22" s="140"/>
      <c r="D22" s="140"/>
      <c r="E22" s="140"/>
      <c r="F22" s="314"/>
      <c r="G22" s="248"/>
      <c r="H22" s="248"/>
      <c r="I22" s="67"/>
      <c r="J22" s="67"/>
      <c r="K22" s="67"/>
      <c r="L22" s="67"/>
      <c r="M22" s="67"/>
      <c r="N22" s="164"/>
      <c r="O22" s="292"/>
      <c r="P22" s="292"/>
      <c r="Q22" s="292"/>
      <c r="R22" s="281"/>
      <c r="S22" s="281"/>
      <c r="T22" s="292"/>
      <c r="U22" s="281"/>
      <c r="V22" s="281"/>
      <c r="W22" s="281"/>
      <c r="X22" s="281"/>
      <c r="Y22" s="281"/>
      <c r="Z22" s="293"/>
      <c r="AB22" s="16"/>
      <c r="AC22" s="149"/>
      <c r="AD22" s="172"/>
    </row>
    <row r="23" spans="2:30">
      <c r="B23" s="79"/>
      <c r="C23" s="140"/>
      <c r="D23" s="140"/>
      <c r="E23" s="140"/>
      <c r="F23" s="314"/>
      <c r="G23" s="248"/>
      <c r="H23" s="248"/>
      <c r="I23" s="67"/>
      <c r="J23" s="67"/>
      <c r="K23" s="67"/>
      <c r="L23" s="67"/>
      <c r="M23" s="67"/>
      <c r="N23" s="164"/>
      <c r="O23" s="292"/>
      <c r="P23" s="292"/>
      <c r="Q23" s="292"/>
      <c r="R23" s="281"/>
      <c r="S23" s="281"/>
      <c r="T23" s="292"/>
      <c r="U23" s="281"/>
      <c r="V23" s="281"/>
      <c r="W23" s="281"/>
      <c r="X23" s="281"/>
      <c r="Y23" s="281"/>
      <c r="Z23" s="293"/>
      <c r="AB23" s="16"/>
      <c r="AC23" s="149"/>
      <c r="AD23" s="172"/>
    </row>
    <row r="24" spans="2:30">
      <c r="B24" s="79">
        <f>'Summary-hours'!B24</f>
        <v>0</v>
      </c>
      <c r="C24" s="140"/>
      <c r="D24" s="140"/>
      <c r="E24" s="140"/>
      <c r="F24" s="248"/>
      <c r="G24" s="248"/>
      <c r="H24" s="248"/>
      <c r="I24" s="67"/>
      <c r="J24" s="67"/>
      <c r="K24" s="67"/>
      <c r="L24" s="67"/>
      <c r="M24" s="67"/>
      <c r="N24" s="164"/>
      <c r="O24" s="292"/>
      <c r="P24" s="292"/>
      <c r="Q24" s="292"/>
      <c r="R24" s="281"/>
      <c r="S24" s="281"/>
      <c r="T24" s="292"/>
      <c r="U24" s="281"/>
      <c r="V24" s="281"/>
      <c r="W24" s="281"/>
      <c r="X24" s="281"/>
      <c r="Y24" s="281"/>
      <c r="Z24" s="293"/>
      <c r="AB24" s="16"/>
      <c r="AC24" s="149"/>
      <c r="AD24" s="172">
        <f t="shared" si="1"/>
        <v>0</v>
      </c>
    </row>
    <row r="25" spans="2:30">
      <c r="B25" s="79">
        <f>'Summary-hours'!B25</f>
        <v>0</v>
      </c>
      <c r="C25" s="140"/>
      <c r="D25" s="140"/>
      <c r="E25" s="140"/>
      <c r="F25" s="248"/>
      <c r="G25" s="248"/>
      <c r="H25" s="248"/>
      <c r="I25" s="248"/>
      <c r="J25" s="248"/>
      <c r="K25" s="248"/>
      <c r="L25" s="248"/>
      <c r="M25" s="248"/>
      <c r="N25" s="250"/>
      <c r="O25" s="287">
        <v>0</v>
      </c>
      <c r="P25" s="287">
        <v>0</v>
      </c>
      <c r="Q25" s="287">
        <v>0</v>
      </c>
      <c r="R25" s="287">
        <v>0</v>
      </c>
      <c r="S25" s="287">
        <v>0</v>
      </c>
      <c r="T25" s="287">
        <v>0</v>
      </c>
      <c r="U25" s="287">
        <v>0</v>
      </c>
      <c r="V25" s="287">
        <v>0</v>
      </c>
      <c r="W25" s="287">
        <v>0</v>
      </c>
      <c r="X25" s="287">
        <v>0</v>
      </c>
      <c r="Y25" s="287">
        <v>0</v>
      </c>
      <c r="Z25" s="294">
        <v>0</v>
      </c>
      <c r="AB25" s="16"/>
      <c r="AC25" s="149"/>
      <c r="AD25" s="172">
        <f t="shared" si="1"/>
        <v>0</v>
      </c>
    </row>
    <row r="26" spans="2:30" ht="15.75" thickBot="1">
      <c r="B26" s="12" t="s">
        <v>101</v>
      </c>
      <c r="C26" s="302">
        <f t="shared" ref="C26:Z26" si="2">SUM(C8:C25)</f>
        <v>54.25</v>
      </c>
      <c r="D26" s="302">
        <f t="shared" si="2"/>
        <v>54.5</v>
      </c>
      <c r="E26" s="302">
        <f t="shared" si="2"/>
        <v>39.5</v>
      </c>
      <c r="F26" s="295">
        <f t="shared" si="2"/>
        <v>58.5</v>
      </c>
      <c r="G26" s="295">
        <f t="shared" si="2"/>
        <v>102</v>
      </c>
      <c r="H26" s="295">
        <f t="shared" si="2"/>
        <v>114</v>
      </c>
      <c r="I26" s="297">
        <f t="shared" si="2"/>
        <v>114</v>
      </c>
      <c r="J26" s="295">
        <f t="shared" si="2"/>
        <v>142</v>
      </c>
      <c r="K26" s="295">
        <f t="shared" si="2"/>
        <v>142</v>
      </c>
      <c r="L26" s="295">
        <f t="shared" si="2"/>
        <v>102</v>
      </c>
      <c r="M26" s="295">
        <f t="shared" si="2"/>
        <v>74</v>
      </c>
      <c r="N26" s="298">
        <f t="shared" si="2"/>
        <v>114</v>
      </c>
      <c r="O26" s="295">
        <f t="shared" si="2"/>
        <v>94</v>
      </c>
      <c r="P26" s="295">
        <f t="shared" si="2"/>
        <v>82</v>
      </c>
      <c r="Q26" s="295">
        <f t="shared" si="2"/>
        <v>142</v>
      </c>
      <c r="R26" s="295">
        <f>SUM(R8:R25)</f>
        <v>142</v>
      </c>
      <c r="S26" s="295">
        <f t="shared" si="2"/>
        <v>134</v>
      </c>
      <c r="T26" s="295">
        <f t="shared" si="2"/>
        <v>0</v>
      </c>
      <c r="U26" s="295">
        <f t="shared" si="2"/>
        <v>0</v>
      </c>
      <c r="V26" s="295">
        <f t="shared" si="2"/>
        <v>0</v>
      </c>
      <c r="W26" s="295">
        <f t="shared" si="2"/>
        <v>0</v>
      </c>
      <c r="X26" s="295">
        <f t="shared" si="2"/>
        <v>0</v>
      </c>
      <c r="Y26" s="295">
        <f t="shared" si="2"/>
        <v>0</v>
      </c>
      <c r="Z26" s="296">
        <f t="shared" si="2"/>
        <v>0</v>
      </c>
      <c r="AB26" s="17"/>
      <c r="AC26" s="167"/>
      <c r="AD26" s="173"/>
    </row>
    <row r="27" spans="2:30">
      <c r="F27" s="342" t="s">
        <v>110</v>
      </c>
      <c r="G27" s="342"/>
      <c r="J27" s="342" t="s">
        <v>111</v>
      </c>
      <c r="K27" s="342"/>
      <c r="N27" s="342" t="s">
        <v>112</v>
      </c>
      <c r="O27" s="342"/>
      <c r="Q27" s="342" t="s">
        <v>113</v>
      </c>
      <c r="R27" s="342"/>
      <c r="S27" s="308" t="s">
        <v>114</v>
      </c>
    </row>
    <row r="28" spans="2:30">
      <c r="H28" s="343" t="s">
        <v>110</v>
      </c>
      <c r="I28" s="343"/>
      <c r="J28" s="343"/>
      <c r="K28" s="343"/>
      <c r="L28" s="306" t="s">
        <v>111</v>
      </c>
      <c r="P28" s="306" t="s">
        <v>112</v>
      </c>
      <c r="Q28" s="307" t="s">
        <v>115</v>
      </c>
    </row>
    <row r="29" spans="2:30">
      <c r="R29" s="306" t="s">
        <v>116</v>
      </c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/>
      <c r="D36" s="56"/>
      <c r="E36" s="56"/>
      <c r="F36" s="56"/>
      <c r="G36" s="56"/>
      <c r="H36" s="56"/>
      <c r="I36" s="107"/>
      <c r="J36" s="107"/>
      <c r="K36" s="107"/>
      <c r="L36" s="107"/>
      <c r="M36" s="107"/>
      <c r="N36" s="160"/>
      <c r="O36" s="56"/>
      <c r="P36" s="83"/>
      <c r="Q36" s="83"/>
      <c r="R36" s="56"/>
      <c r="S36" s="83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>
        <f t="shared" ref="C52:Z52" si="3">SUM(C36:C51)</f>
        <v>0</v>
      </c>
      <c r="D52" s="41">
        <f t="shared" si="3"/>
        <v>0</v>
      </c>
      <c r="E52" s="41">
        <f t="shared" si="3"/>
        <v>0</v>
      </c>
      <c r="F52" s="41">
        <f t="shared" si="3"/>
        <v>0</v>
      </c>
      <c r="G52" s="41">
        <f t="shared" si="3"/>
        <v>0</v>
      </c>
      <c r="H52" s="41">
        <f t="shared" si="3"/>
        <v>0</v>
      </c>
      <c r="I52" s="41">
        <f t="shared" si="3"/>
        <v>0</v>
      </c>
      <c r="J52" s="41">
        <f t="shared" si="3"/>
        <v>0</v>
      </c>
      <c r="K52" s="41">
        <f t="shared" si="3"/>
        <v>0</v>
      </c>
      <c r="L52" s="41">
        <f t="shared" si="3"/>
        <v>0</v>
      </c>
      <c r="M52" s="41">
        <f t="shared" si="3"/>
        <v>0</v>
      </c>
      <c r="N52" s="41">
        <f t="shared" si="3"/>
        <v>0</v>
      </c>
      <c r="O52" s="82">
        <f t="shared" si="3"/>
        <v>0</v>
      </c>
      <c r="P52" s="41">
        <f t="shared" si="3"/>
        <v>0</v>
      </c>
      <c r="Q52" s="41">
        <f t="shared" si="3"/>
        <v>0</v>
      </c>
      <c r="R52" s="41">
        <f t="shared" si="3"/>
        <v>0</v>
      </c>
      <c r="S52" s="41">
        <f t="shared" si="3"/>
        <v>0</v>
      </c>
      <c r="T52" s="41">
        <f t="shared" si="3"/>
        <v>0</v>
      </c>
      <c r="U52" s="41">
        <f t="shared" si="3"/>
        <v>0</v>
      </c>
      <c r="V52" s="41">
        <f t="shared" si="3"/>
        <v>0</v>
      </c>
      <c r="W52" s="41">
        <f t="shared" si="3"/>
        <v>0</v>
      </c>
      <c r="X52" s="41">
        <f t="shared" si="3"/>
        <v>0</v>
      </c>
      <c r="Y52" s="41">
        <f t="shared" si="3"/>
        <v>0</v>
      </c>
      <c r="Z52" s="80">
        <f t="shared" si="3"/>
        <v>0</v>
      </c>
    </row>
  </sheetData>
  <mergeCells count="10">
    <mergeCell ref="B2:N2"/>
    <mergeCell ref="C4:N4"/>
    <mergeCell ref="C33:N33"/>
    <mergeCell ref="O33:Z33"/>
    <mergeCell ref="O4:Z4"/>
    <mergeCell ref="F27:G27"/>
    <mergeCell ref="N27:O27"/>
    <mergeCell ref="J27:K27"/>
    <mergeCell ref="Q27:R27"/>
    <mergeCell ref="H28:K28"/>
  </mergeCells>
  <hyperlinks>
    <hyperlink ref="B1" location="ESTA_Projects!A1" display="Return to Projects" xr:uid="{44F6951D-61E8-40BD-8EF6-D81ED9A4C4E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6DD7-C8F4-435F-87D5-7D8B709A6D20}">
  <dimension ref="B2:C25"/>
  <sheetViews>
    <sheetView zoomScale="80" zoomScaleNormal="80" workbookViewId="0">
      <selection activeCell="B18" sqref="B18"/>
    </sheetView>
  </sheetViews>
  <sheetFormatPr defaultRowHeight="15"/>
  <cols>
    <col min="2" max="2" width="23" customWidth="1"/>
    <col min="3" max="3" width="14.85546875" bestFit="1" customWidth="1"/>
  </cols>
  <sheetData>
    <row r="2" spans="2:3">
      <c r="B2" s="54" t="s">
        <v>21</v>
      </c>
    </row>
    <row r="4" spans="2:3">
      <c r="B4" s="30" t="s">
        <v>22</v>
      </c>
      <c r="C4" s="70"/>
    </row>
    <row r="5" spans="2:3">
      <c r="B5" s="29" t="s">
        <v>23</v>
      </c>
      <c r="C5" s="70"/>
    </row>
    <row r="6" spans="2:3">
      <c r="B6" s="29" t="s">
        <v>13</v>
      </c>
    </row>
    <row r="7" spans="2:3">
      <c r="B7" s="30" t="s">
        <v>14</v>
      </c>
    </row>
    <row r="8" spans="2:3">
      <c r="B8" s="29" t="s">
        <v>6</v>
      </c>
      <c r="C8" s="70"/>
    </row>
    <row r="9" spans="2:3">
      <c r="B9" s="29" t="s">
        <v>12</v>
      </c>
    </row>
    <row r="10" spans="2:3">
      <c r="B10" s="29" t="s">
        <v>16</v>
      </c>
    </row>
    <row r="11" spans="2:3">
      <c r="B11" s="29" t="s">
        <v>3</v>
      </c>
    </row>
    <row r="12" spans="2:3">
      <c r="B12" s="29" t="s">
        <v>15</v>
      </c>
    </row>
    <row r="13" spans="2:3">
      <c r="B13" s="29" t="s">
        <v>24</v>
      </c>
    </row>
    <row r="14" spans="2:3">
      <c r="B14" s="29" t="s">
        <v>25</v>
      </c>
    </row>
    <row r="15" spans="2:3">
      <c r="B15" s="29" t="s">
        <v>26</v>
      </c>
    </row>
    <row r="16" spans="2:3">
      <c r="B16" s="29" t="s">
        <v>20</v>
      </c>
      <c r="C16" s="70"/>
    </row>
    <row r="17" spans="2:3">
      <c r="B17" s="29" t="s">
        <v>19</v>
      </c>
      <c r="C17" s="70"/>
    </row>
    <row r="18" spans="2:3">
      <c r="B18" s="29" t="s">
        <v>27</v>
      </c>
      <c r="C18" s="70"/>
    </row>
    <row r="19" spans="2:3">
      <c r="B19" s="29" t="s">
        <v>17</v>
      </c>
      <c r="C19" s="70"/>
    </row>
    <row r="20" spans="2:3">
      <c r="B20" s="29" t="s">
        <v>28</v>
      </c>
    </row>
    <row r="21" spans="2:3">
      <c r="B21" s="29" t="s">
        <v>8</v>
      </c>
    </row>
    <row r="22" spans="2:3">
      <c r="B22" s="55" t="s">
        <v>9</v>
      </c>
      <c r="C22" s="70"/>
    </row>
    <row r="25" spans="2:3">
      <c r="B25" s="29" t="s">
        <v>29</v>
      </c>
    </row>
  </sheetData>
  <hyperlinks>
    <hyperlink ref="B8" location="'Avangrid_NY'!A1" display="Avangrid NY" xr:uid="{4FBEA874-7725-4F29-8F9D-8E90E6EEED12}"/>
    <hyperlink ref="B17" location="'NV Energy'!A1" display="NV Energy" xr:uid="{69E70138-10B1-42AC-AE9A-2CAD26110DE8}"/>
    <hyperlink ref="B19" location="TPC!A1" display="TPC" xr:uid="{8A03915E-8CA9-4CFE-A711-9793037A0CBE}"/>
    <hyperlink ref="B22" location="'WB_EVN'!A1" display="WB_EVN" xr:uid="{C45770D2-7FB7-4DDC-A64B-D619AF971438}"/>
    <hyperlink ref="B4" location="'AEP D_Nexus'!A1" display="AEP D-Nexus" xr:uid="{5466F9BF-F8B7-401F-8A5A-35814588C828}"/>
    <hyperlink ref="B16" location="MERALCO!A1" display="MERLACO" xr:uid="{4F0697E3-A240-4300-95DE-2B3D46470309}"/>
    <hyperlink ref="B6" location="'ATCO_OMS Support'!A1" display="ATCO " xr:uid="{1F0B2C75-83F9-4EDE-85E9-A43774B4FB80}"/>
    <hyperlink ref="B25" location="'NIPSCO_EMS'!A1" display="NIPSCO_EMS" xr:uid="{9485A032-8B9C-480D-95E6-D5126F0D65DC}"/>
    <hyperlink ref="B10" location="'BEL_ED-LF'!A1" display="Belize_ED" xr:uid="{2FE48654-3E71-4402-B537-6C3716676B35}"/>
    <hyperlink ref="B15" location="MEC_BHER!A1" display="MEC BHER EMS" xr:uid="{6CFC617E-0F6F-43BA-B6BC-502EC267FE07}"/>
    <hyperlink ref="B21" location="UNOPS_VN!A1" display="UNOPS -VN " xr:uid="{C17229DD-2ED1-4561-81F6-C8402465B1FC}"/>
    <hyperlink ref="B5" location="'ANDE_ADMS  '!A1" display="ANDE" xr:uid="{8231B1A2-BD95-478A-AB3F-ECB8884DE735}"/>
    <hyperlink ref="B9" location="Barbados!A1" display="Barbados" xr:uid="{829AEA30-D2DD-4885-9245-5869BDA7D726}"/>
    <hyperlink ref="B11" location="'BWP ADMS'!A1" display="BWP ADMS" xr:uid="{0C39FFE3-E032-415E-AE8A-945B0FEB5D24}"/>
    <hyperlink ref="B20" location="'USTDA_EC_CELEC-EP'!A1" display="USTDA_EC_CELEC-EP" xr:uid="{9095081C-123D-470A-9351-8B2FB9DF21B3}"/>
    <hyperlink ref="B14" location="Lansing!A1" display="Lansing BWP" xr:uid="{B73FC130-CF9E-4EE5-BB50-4F74314E94A1}"/>
    <hyperlink ref="B7" location="'Avangrid ADMS'!A1" display="Avangrid ADMS" xr:uid="{50759FA1-A253-4A61-AA54-2208AB0D255E}"/>
    <hyperlink ref="B12" location="CEATI!A1" display="CEATI" xr:uid="{2EA3175B-B86D-4333-9574-2C92FB466ED6}"/>
    <hyperlink ref="B13" location="Kosovo!A1" display="Kosovo" xr:uid="{905ABFA4-9003-42B6-98F1-6F9D8106634E}"/>
    <hyperlink ref="B18" location="'SDGE Implementation'!A1" display="'SDGE Implementation'!A1" xr:uid="{8570FA8B-33BD-4FED-9358-14A1BA2CCBC7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F0CF-135B-4B48-8B0B-7CAE20D2C8B2}">
  <dimension ref="A1:AE52"/>
  <sheetViews>
    <sheetView showZeros="0" topLeftCell="A4" zoomScale="93" zoomScaleNormal="93" workbookViewId="0">
      <pane xSplit="2" topLeftCell="C1" activePane="topRight" state="frozen"/>
      <selection pane="topRight" activeCell="F7" sqref="F7:F24"/>
      <selection activeCell="C37" sqref="C37:Z51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1"/>
      <c r="D6" s="139"/>
      <c r="E6" s="139"/>
      <c r="F6" s="139"/>
      <c r="G6" s="139"/>
      <c r="H6" s="139"/>
      <c r="I6" s="210"/>
      <c r="J6" s="210"/>
      <c r="K6" s="10"/>
      <c r="L6" s="210"/>
      <c r="M6" s="210"/>
      <c r="N6" s="159"/>
      <c r="O6" s="37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39"/>
      <c r="D7" s="139"/>
      <c r="E7" s="139"/>
      <c r="F7" s="313"/>
      <c r="G7" s="139"/>
      <c r="H7" s="139"/>
      <c r="I7" s="155"/>
      <c r="J7" s="155"/>
      <c r="K7" s="155"/>
      <c r="L7" s="155"/>
      <c r="M7" s="155"/>
      <c r="N7" s="211"/>
      <c r="O7" s="37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33"/>
      <c r="D8" s="33">
        <v>0</v>
      </c>
      <c r="E8" s="33"/>
      <c r="F8" s="312">
        <v>7</v>
      </c>
      <c r="G8" s="304">
        <v>16</v>
      </c>
      <c r="H8" s="304">
        <v>16</v>
      </c>
      <c r="I8" s="67"/>
      <c r="J8" s="67"/>
      <c r="K8" s="67"/>
      <c r="L8" s="67"/>
      <c r="M8" s="67"/>
      <c r="N8" s="164"/>
      <c r="O8" s="67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33"/>
      <c r="D9" s="33"/>
      <c r="E9" s="33"/>
      <c r="F9" s="312"/>
      <c r="G9" s="67"/>
      <c r="H9" s="67"/>
      <c r="I9" s="67"/>
      <c r="J9" s="67"/>
      <c r="K9" s="67"/>
      <c r="L9" s="67"/>
      <c r="M9" s="67"/>
      <c r="N9" s="164"/>
      <c r="O9" s="67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33"/>
      <c r="D10" s="33"/>
      <c r="E10" s="33"/>
      <c r="F10" s="312"/>
      <c r="G10" s="67"/>
      <c r="H10" s="67"/>
      <c r="I10" s="67"/>
      <c r="J10" s="67"/>
      <c r="K10" s="67"/>
      <c r="L10" s="67"/>
      <c r="M10" s="67"/>
      <c r="N10" s="164"/>
      <c r="O10" s="67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33">
        <v>5</v>
      </c>
      <c r="D11" s="33"/>
      <c r="E11" s="33">
        <v>1</v>
      </c>
      <c r="F11" s="312"/>
      <c r="G11" s="67"/>
      <c r="H11" s="67"/>
      <c r="I11" s="67"/>
      <c r="J11" s="67"/>
      <c r="K11" s="67"/>
      <c r="L11" s="67"/>
      <c r="M11" s="67"/>
      <c r="N11" s="164"/>
      <c r="O11" s="67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33">
        <v>21</v>
      </c>
      <c r="D12" s="33">
        <v>2</v>
      </c>
      <c r="E12" s="33"/>
      <c r="F12" s="312">
        <v>6</v>
      </c>
      <c r="G12" s="304">
        <v>16</v>
      </c>
      <c r="H12" s="304">
        <v>16</v>
      </c>
      <c r="I12" s="67"/>
      <c r="J12" s="67"/>
      <c r="K12" s="67"/>
      <c r="L12" s="67"/>
      <c r="M12" s="67"/>
      <c r="N12" s="164"/>
      <c r="O12" s="67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33"/>
      <c r="D13" s="33"/>
      <c r="E13" s="33"/>
      <c r="F13" s="312">
        <v>1</v>
      </c>
      <c r="G13" s="304">
        <v>16</v>
      </c>
      <c r="H13" s="304">
        <v>16</v>
      </c>
      <c r="I13" s="304"/>
      <c r="J13" s="304"/>
      <c r="K13" s="304"/>
      <c r="L13" s="304"/>
      <c r="M13" s="304"/>
      <c r="N13" s="305"/>
      <c r="O13" s="67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33"/>
      <c r="D14" s="33"/>
      <c r="E14" s="33"/>
      <c r="F14" s="312"/>
      <c r="G14" s="304"/>
      <c r="H14" s="304"/>
      <c r="I14" s="304"/>
      <c r="J14" s="304"/>
      <c r="K14" s="304"/>
      <c r="L14" s="304"/>
      <c r="M14" s="304"/>
      <c r="N14" s="305"/>
      <c r="O14" s="67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33"/>
      <c r="D15" s="33"/>
      <c r="E15" s="33"/>
      <c r="F15" s="312"/>
      <c r="G15" s="304"/>
      <c r="H15" s="304"/>
      <c r="I15" s="304"/>
      <c r="J15" s="304"/>
      <c r="K15" s="304"/>
      <c r="L15" s="304"/>
      <c r="M15" s="304"/>
      <c r="N15" s="305"/>
      <c r="O15" s="67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33">
        <v>0</v>
      </c>
      <c r="D16" s="33">
        <v>0</v>
      </c>
      <c r="E16" s="33">
        <v>0</v>
      </c>
      <c r="F16" s="312"/>
      <c r="G16" s="304"/>
      <c r="H16" s="304"/>
      <c r="I16" s="304"/>
      <c r="J16" s="304"/>
      <c r="K16" s="304"/>
      <c r="L16" s="304"/>
      <c r="M16" s="304"/>
      <c r="N16" s="305"/>
      <c r="O16" s="67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33"/>
      <c r="D17" s="33">
        <v>2</v>
      </c>
      <c r="E17" s="33">
        <v>1</v>
      </c>
      <c r="F17" s="312"/>
      <c r="G17" s="304">
        <v>8</v>
      </c>
      <c r="H17" s="304">
        <v>8</v>
      </c>
      <c r="I17" s="304">
        <v>8</v>
      </c>
      <c r="J17" s="304">
        <v>8</v>
      </c>
      <c r="K17" s="304">
        <v>8</v>
      </c>
      <c r="L17" s="304">
        <v>8</v>
      </c>
      <c r="M17" s="304">
        <v>8</v>
      </c>
      <c r="N17" s="305">
        <v>8</v>
      </c>
      <c r="O17" s="67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33">
        <v>6</v>
      </c>
      <c r="D18" s="33">
        <v>0</v>
      </c>
      <c r="E18" s="33">
        <v>1</v>
      </c>
      <c r="F18" s="312"/>
      <c r="G18" s="304"/>
      <c r="N18" s="160"/>
      <c r="O18" s="67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33">
        <v>9</v>
      </c>
      <c r="D19" s="33">
        <v>9</v>
      </c>
      <c r="E19" s="33">
        <v>6</v>
      </c>
      <c r="F19" s="312">
        <v>7</v>
      </c>
      <c r="G19" s="304">
        <v>8</v>
      </c>
      <c r="H19" s="304">
        <v>8</v>
      </c>
      <c r="I19" s="304">
        <v>8</v>
      </c>
      <c r="J19" s="304">
        <v>8</v>
      </c>
      <c r="K19" s="304">
        <v>8</v>
      </c>
      <c r="L19" s="304">
        <v>8</v>
      </c>
      <c r="M19" s="304">
        <v>8</v>
      </c>
      <c r="N19" s="305">
        <v>8</v>
      </c>
      <c r="O19" s="67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140">
        <v>3</v>
      </c>
      <c r="D20" s="140">
        <v>0.75</v>
      </c>
      <c r="E20" s="140">
        <v>3</v>
      </c>
      <c r="F20" s="314">
        <v>5</v>
      </c>
      <c r="G20" s="303">
        <v>8</v>
      </c>
      <c r="H20" s="303">
        <v>8</v>
      </c>
      <c r="I20" s="304">
        <v>8</v>
      </c>
      <c r="N20" s="309"/>
      <c r="O20" s="67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140"/>
      <c r="D21" s="140"/>
      <c r="E21" s="140"/>
      <c r="F21" s="314"/>
      <c r="G21" s="248"/>
      <c r="H21" s="248"/>
      <c r="I21" s="246"/>
      <c r="J21" s="246"/>
      <c r="K21" s="246"/>
      <c r="L21" s="246"/>
      <c r="M21" s="246"/>
      <c r="N21" s="249"/>
      <c r="O21" s="67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140"/>
      <c r="D22" s="140"/>
      <c r="E22" s="140"/>
      <c r="F22" s="314"/>
      <c r="G22" s="248"/>
      <c r="H22" s="248"/>
      <c r="I22" s="246"/>
      <c r="J22" s="246"/>
      <c r="K22" s="246"/>
      <c r="L22" s="246"/>
      <c r="M22" s="246"/>
      <c r="N22" s="249"/>
      <c r="O22" s="67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140"/>
      <c r="D23" s="140"/>
      <c r="E23" s="140"/>
      <c r="F23" s="314"/>
      <c r="G23" s="248"/>
      <c r="H23" s="248"/>
      <c r="I23" s="246"/>
      <c r="J23" s="246"/>
      <c r="K23" s="246"/>
      <c r="L23" s="246"/>
      <c r="M23" s="246"/>
      <c r="N23" s="249"/>
      <c r="O23" s="67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140"/>
      <c r="D24" s="140"/>
      <c r="E24" s="140"/>
      <c r="F24" s="314"/>
      <c r="G24" s="248"/>
      <c r="H24" s="248"/>
      <c r="I24" s="246"/>
      <c r="J24" s="246"/>
      <c r="K24" s="246"/>
      <c r="L24" s="246"/>
      <c r="M24" s="246"/>
      <c r="N24" s="249"/>
      <c r="O24" s="67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140"/>
      <c r="D25" s="140"/>
      <c r="E25" s="140"/>
      <c r="F25" s="248"/>
      <c r="G25" s="248"/>
      <c r="H25" s="248"/>
      <c r="I25" s="248"/>
      <c r="J25" s="248"/>
      <c r="K25" s="248"/>
      <c r="L25" s="248"/>
      <c r="M25" s="248"/>
      <c r="N25" s="250"/>
      <c r="O25" s="67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156">
        <f t="shared" ref="C26:N26" si="1">SUM(C8:C25)</f>
        <v>44</v>
      </c>
      <c r="D26" s="156">
        <f t="shared" si="1"/>
        <v>13.75</v>
      </c>
      <c r="E26" s="156">
        <f t="shared" si="1"/>
        <v>12</v>
      </c>
      <c r="F26" s="41">
        <f t="shared" si="1"/>
        <v>26</v>
      </c>
      <c r="G26" s="41">
        <f t="shared" si="1"/>
        <v>72</v>
      </c>
      <c r="H26" s="41">
        <f t="shared" si="1"/>
        <v>72</v>
      </c>
      <c r="I26" s="41">
        <f t="shared" si="1"/>
        <v>24</v>
      </c>
      <c r="J26" s="41">
        <f t="shared" si="1"/>
        <v>16</v>
      </c>
      <c r="K26" s="41">
        <f t="shared" si="1"/>
        <v>16</v>
      </c>
      <c r="L26" s="41">
        <f t="shared" si="1"/>
        <v>16</v>
      </c>
      <c r="M26" s="41">
        <f t="shared" si="1"/>
        <v>16</v>
      </c>
      <c r="N26" s="42">
        <f t="shared" si="1"/>
        <v>16</v>
      </c>
      <c r="O26" s="41">
        <f t="shared" ref="O26:Z26" si="2">SUM(O8:O25)</f>
        <v>0</v>
      </c>
      <c r="P26" s="41">
        <f t="shared" si="2"/>
        <v>0</v>
      </c>
      <c r="Q26" s="41">
        <f t="shared" si="2"/>
        <v>0</v>
      </c>
      <c r="R26" s="41">
        <f t="shared" si="2"/>
        <v>0</v>
      </c>
      <c r="S26" s="41">
        <f t="shared" si="2"/>
        <v>0</v>
      </c>
      <c r="T26" s="41">
        <f t="shared" si="2"/>
        <v>0</v>
      </c>
      <c r="U26" s="41">
        <f t="shared" si="2"/>
        <v>0</v>
      </c>
      <c r="V26" s="41">
        <f t="shared" si="2"/>
        <v>0</v>
      </c>
      <c r="W26" s="41">
        <f t="shared" si="2"/>
        <v>0</v>
      </c>
      <c r="X26" s="41">
        <f t="shared" si="2"/>
        <v>0</v>
      </c>
      <c r="Y26" s="41">
        <f t="shared" si="2"/>
        <v>0</v>
      </c>
      <c r="Z26" s="80">
        <f t="shared" si="2"/>
        <v>0</v>
      </c>
      <c r="AB26" s="17"/>
      <c r="AC26" s="167"/>
      <c r="AD26" s="173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>
        <v>2024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108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177">
        <v>0</v>
      </c>
      <c r="D36" s="177">
        <v>0</v>
      </c>
      <c r="E36" s="56">
        <v>0</v>
      </c>
      <c r="F36" s="56">
        <v>0</v>
      </c>
      <c r="G36" s="177">
        <v>0</v>
      </c>
      <c r="H36" s="56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8">
        <v>0</v>
      </c>
      <c r="O36" s="33">
        <v>0</v>
      </c>
      <c r="P36" s="83">
        <v>0</v>
      </c>
      <c r="Q36" s="83">
        <v>0</v>
      </c>
      <c r="R36" s="83">
        <v>0</v>
      </c>
      <c r="S36" s="83">
        <v>0</v>
      </c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0603ADF5-80C4-4074-952F-4443F70C738E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C90A-79A4-4A4A-A028-CB1CBB17061C}">
  <dimension ref="A1:AE52"/>
  <sheetViews>
    <sheetView showZeros="0" zoomScale="90" zoomScaleNormal="90" workbookViewId="0">
      <pane ySplit="5" topLeftCell="A6" activePane="bottomLeft" state="frozen"/>
      <selection pane="bottomLeft" activeCell="F7" sqref="F7:F25"/>
    </sheetView>
  </sheetViews>
  <sheetFormatPr defaultRowHeight="15"/>
  <cols>
    <col min="2" max="2" width="23.85546875" customWidth="1"/>
    <col min="10" max="12" width="12" bestFit="1" customWidth="1"/>
    <col min="13" max="14" width="11" bestFit="1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1"/>
      <c r="D6" s="139"/>
      <c r="E6" s="139"/>
      <c r="F6" s="139"/>
      <c r="G6" s="139"/>
      <c r="H6" s="139"/>
      <c r="I6" s="139"/>
      <c r="J6" s="35"/>
      <c r="K6" s="35"/>
      <c r="L6" s="35"/>
      <c r="M6" s="35"/>
      <c r="N6" s="162"/>
      <c r="O6" s="231"/>
      <c r="P6" s="35"/>
      <c r="Q6" s="35"/>
      <c r="R6" s="37"/>
      <c r="S6" s="35"/>
      <c r="T6" s="35"/>
      <c r="U6" s="35"/>
      <c r="V6" s="35"/>
      <c r="W6" s="35"/>
      <c r="X6" s="35"/>
      <c r="Y6" s="35"/>
      <c r="Z6" s="230"/>
      <c r="AB6" s="16"/>
      <c r="AC6" s="149"/>
      <c r="AD6" s="172"/>
    </row>
    <row r="7" spans="1:31">
      <c r="B7" s="8"/>
      <c r="C7" s="139"/>
      <c r="D7" s="139"/>
      <c r="E7" s="139"/>
      <c r="F7" s="313"/>
      <c r="G7" s="139"/>
      <c r="H7" s="139"/>
      <c r="I7" s="33"/>
      <c r="J7" s="33"/>
      <c r="K7" s="33"/>
      <c r="L7" s="33"/>
      <c r="M7" s="33"/>
      <c r="N7" s="161"/>
      <c r="O7" s="232"/>
      <c r="P7" s="35"/>
      <c r="Q7" s="35"/>
      <c r="R7" s="37"/>
      <c r="S7" s="35"/>
      <c r="T7" s="35"/>
      <c r="U7" s="37"/>
      <c r="V7" s="37"/>
      <c r="W7" s="37"/>
      <c r="X7" s="37"/>
      <c r="Y7" s="37"/>
      <c r="Z7" s="116"/>
      <c r="AB7" s="16"/>
      <c r="AC7" s="149"/>
      <c r="AD7" s="172"/>
    </row>
    <row r="8" spans="1:31">
      <c r="B8" s="8" t="str">
        <f>'Summary-hours'!B8</f>
        <v>Atanacio</v>
      </c>
      <c r="C8" s="33"/>
      <c r="D8" s="33"/>
      <c r="E8" s="33"/>
      <c r="F8" s="312"/>
      <c r="G8" s="67">
        <v>8</v>
      </c>
      <c r="H8" s="67">
        <v>8</v>
      </c>
      <c r="I8" s="67">
        <v>8</v>
      </c>
      <c r="J8" s="67"/>
      <c r="K8" s="67"/>
      <c r="L8" s="67"/>
      <c r="M8" s="67"/>
      <c r="N8" s="164"/>
      <c r="O8" s="263"/>
      <c r="P8" s="68"/>
      <c r="Q8" s="68"/>
      <c r="R8" s="67"/>
      <c r="S8" s="68"/>
      <c r="T8" s="68"/>
      <c r="U8" s="67"/>
      <c r="V8" s="67"/>
      <c r="W8" s="67"/>
      <c r="X8" s="67"/>
      <c r="Y8" s="67"/>
      <c r="Z8" s="260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33">
        <v>0</v>
      </c>
      <c r="D9" s="33">
        <v>0</v>
      </c>
      <c r="E9" s="33">
        <v>25</v>
      </c>
      <c r="F9" s="312">
        <v>0</v>
      </c>
      <c r="G9" s="67"/>
      <c r="H9" s="67"/>
      <c r="I9" s="67"/>
      <c r="J9" s="67"/>
      <c r="K9" s="67"/>
      <c r="L9" s="67"/>
      <c r="M9" s="67"/>
      <c r="N9" s="164"/>
      <c r="O9" s="263"/>
      <c r="P9" s="68"/>
      <c r="Q9" s="68"/>
      <c r="R9" s="67"/>
      <c r="S9" s="68"/>
      <c r="T9" s="68"/>
      <c r="U9" s="67"/>
      <c r="V9" s="67"/>
      <c r="W9" s="67"/>
      <c r="X9" s="67"/>
      <c r="Y9" s="67"/>
      <c r="Z9" s="260"/>
      <c r="AB9" s="16"/>
      <c r="AC9" s="149"/>
      <c r="AD9" s="172"/>
    </row>
    <row r="10" spans="1:31">
      <c r="B10" s="8" t="str">
        <f>'Summary-hours'!B10</f>
        <v>Caceres</v>
      </c>
      <c r="C10" s="33"/>
      <c r="D10" s="33"/>
      <c r="E10" s="33"/>
      <c r="F10" s="312"/>
      <c r="G10" s="67"/>
      <c r="H10" s="67"/>
      <c r="I10" s="67"/>
      <c r="J10" s="67"/>
      <c r="K10" s="67"/>
      <c r="L10" s="67"/>
      <c r="M10" s="67"/>
      <c r="N10" s="164"/>
      <c r="O10" s="263"/>
      <c r="P10" s="68"/>
      <c r="Q10" s="68"/>
      <c r="R10" s="67"/>
      <c r="S10" s="68"/>
      <c r="T10" s="68"/>
      <c r="U10" s="67"/>
      <c r="V10" s="67"/>
      <c r="W10" s="67"/>
      <c r="X10" s="67"/>
      <c r="Y10" s="67"/>
      <c r="Z10" s="260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33"/>
      <c r="D11" s="33"/>
      <c r="E11" s="33"/>
      <c r="F11" s="312"/>
      <c r="G11" s="67"/>
      <c r="H11" s="67"/>
      <c r="I11" s="67"/>
      <c r="J11" s="67"/>
      <c r="K11" s="67"/>
      <c r="L11" s="67"/>
      <c r="M11" s="67"/>
      <c r="N11" s="164"/>
      <c r="O11" s="263"/>
      <c r="P11" s="68"/>
      <c r="Q11" s="68"/>
      <c r="R11" s="67"/>
      <c r="S11" s="68"/>
      <c r="T11" s="68"/>
      <c r="U11" s="67"/>
      <c r="V11" s="67"/>
      <c r="W11" s="67"/>
      <c r="X11" s="67"/>
      <c r="Y11" s="67"/>
      <c r="Z11" s="260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33"/>
      <c r="D12" s="33"/>
      <c r="E12" s="33"/>
      <c r="F12" s="312"/>
      <c r="G12" s="67"/>
      <c r="H12" s="67"/>
      <c r="I12" s="67"/>
      <c r="J12" s="67"/>
      <c r="K12" s="67"/>
      <c r="L12" s="67"/>
      <c r="M12" s="67"/>
      <c r="N12" s="164"/>
      <c r="O12" s="263"/>
      <c r="P12" s="68"/>
      <c r="Q12" s="68"/>
      <c r="R12" s="67"/>
      <c r="S12" s="68"/>
      <c r="T12" s="68"/>
      <c r="U12" s="67"/>
      <c r="V12" s="67"/>
      <c r="W12" s="67"/>
      <c r="X12" s="67"/>
      <c r="Y12" s="67"/>
      <c r="Z12" s="260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33">
        <v>90.5</v>
      </c>
      <c r="D13" s="33">
        <v>78</v>
      </c>
      <c r="E13" s="33">
        <v>122.5</v>
      </c>
      <c r="F13" s="312">
        <v>82.5</v>
      </c>
      <c r="G13" s="67">
        <f>ROUNDUP(G3*0.4,0)</f>
        <v>68</v>
      </c>
      <c r="H13" s="67">
        <f>ROUNDUP(H3*0.4,0)</f>
        <v>67</v>
      </c>
      <c r="I13" s="67">
        <f>ROUNDUP(I3*0.4,0)</f>
        <v>71</v>
      </c>
      <c r="J13" s="67"/>
      <c r="K13" s="67"/>
      <c r="L13" s="67"/>
      <c r="M13" s="67"/>
      <c r="N13" s="164"/>
      <c r="O13" s="263"/>
      <c r="P13" s="68"/>
      <c r="Q13" s="68"/>
      <c r="R13" s="67"/>
      <c r="S13" s="68"/>
      <c r="T13" s="68"/>
      <c r="U13" s="67"/>
      <c r="V13" s="67"/>
      <c r="W13" s="67"/>
      <c r="X13" s="67"/>
      <c r="Y13" s="67"/>
      <c r="Z13" s="260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33"/>
      <c r="D14" s="33"/>
      <c r="E14" s="33"/>
      <c r="F14" s="312"/>
      <c r="G14" s="67"/>
      <c r="H14" s="67"/>
      <c r="I14" s="67"/>
      <c r="J14" s="67"/>
      <c r="K14" s="67"/>
      <c r="L14" s="67"/>
      <c r="M14" s="67"/>
      <c r="N14" s="164"/>
      <c r="O14" s="263"/>
      <c r="P14" s="68"/>
      <c r="Q14" s="68"/>
      <c r="R14" s="67"/>
      <c r="S14" s="68"/>
      <c r="T14" s="68"/>
      <c r="U14" s="67"/>
      <c r="V14" s="67"/>
      <c r="W14" s="67"/>
      <c r="X14" s="67"/>
      <c r="Y14" s="67"/>
      <c r="Z14" s="260"/>
      <c r="AB14" s="16"/>
      <c r="AC14" s="149"/>
      <c r="AD14" s="172"/>
    </row>
    <row r="15" spans="1:31">
      <c r="B15" s="8" t="str">
        <f>'Summary-hours'!B15</f>
        <v>Saffarpour</v>
      </c>
      <c r="C15" s="33">
        <v>18.5</v>
      </c>
      <c r="D15" s="140">
        <v>5</v>
      </c>
      <c r="E15" s="140">
        <v>25.5</v>
      </c>
      <c r="F15" s="314">
        <v>2</v>
      </c>
      <c r="G15" s="248"/>
      <c r="H15" s="248"/>
      <c r="I15" s="248"/>
      <c r="J15" s="248"/>
      <c r="K15" s="248"/>
      <c r="L15" s="67"/>
      <c r="M15" s="67"/>
      <c r="N15" s="164"/>
      <c r="O15" s="263"/>
      <c r="P15" s="68"/>
      <c r="Q15" s="68"/>
      <c r="R15" s="67"/>
      <c r="S15" s="68"/>
      <c r="T15" s="68"/>
      <c r="U15" s="67"/>
      <c r="V15" s="67"/>
      <c r="W15" s="67"/>
      <c r="X15" s="67"/>
      <c r="Y15" s="67"/>
      <c r="Z15" s="260"/>
      <c r="AB15" s="16"/>
      <c r="AC15" s="149"/>
      <c r="AD15" s="172"/>
    </row>
    <row r="16" spans="1:31">
      <c r="B16" s="79" t="str">
        <f>'Summary-hours'!B16</f>
        <v>Shaeffer</v>
      </c>
      <c r="C16" s="33"/>
      <c r="D16" s="140"/>
      <c r="E16" s="140"/>
      <c r="F16" s="314"/>
      <c r="G16" s="248"/>
      <c r="H16" s="248"/>
      <c r="I16" s="248"/>
      <c r="J16" s="248"/>
      <c r="K16" s="248"/>
      <c r="L16" s="67"/>
      <c r="M16" s="67"/>
      <c r="N16" s="164"/>
      <c r="O16" s="263"/>
      <c r="P16" s="68"/>
      <c r="Q16" s="68"/>
      <c r="R16" s="67"/>
      <c r="S16" s="68"/>
      <c r="T16" s="68"/>
      <c r="U16" s="67"/>
      <c r="V16" s="67"/>
      <c r="W16" s="67"/>
      <c r="X16" s="67"/>
      <c r="Y16" s="67"/>
      <c r="Z16" s="260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33"/>
      <c r="D17" s="33"/>
      <c r="E17" s="33"/>
      <c r="F17" s="312"/>
      <c r="G17" s="67"/>
      <c r="H17" s="67"/>
      <c r="I17" s="67"/>
      <c r="J17" s="67"/>
      <c r="K17" s="67"/>
      <c r="L17" s="67"/>
      <c r="M17" s="67"/>
      <c r="N17" s="164"/>
      <c r="O17" s="263"/>
      <c r="P17" s="68"/>
      <c r="Q17" s="68"/>
      <c r="R17" s="67"/>
      <c r="S17" s="68"/>
      <c r="T17" s="68"/>
      <c r="U17" s="67"/>
      <c r="V17" s="67"/>
      <c r="W17" s="67"/>
      <c r="X17" s="67"/>
      <c r="Y17" s="67"/>
      <c r="Z17" s="260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33"/>
      <c r="D18" s="33"/>
      <c r="E18" s="33"/>
      <c r="F18" s="312"/>
      <c r="G18" s="67"/>
      <c r="H18" s="67"/>
      <c r="I18" s="67"/>
      <c r="J18" s="67"/>
      <c r="K18" s="67"/>
      <c r="L18" s="67"/>
      <c r="M18" s="67"/>
      <c r="N18" s="164"/>
      <c r="O18" s="263"/>
      <c r="P18" s="68"/>
      <c r="Q18" s="68"/>
      <c r="R18" s="67"/>
      <c r="S18" s="68"/>
      <c r="T18" s="68"/>
      <c r="U18" s="67"/>
      <c r="V18" s="67"/>
      <c r="W18" s="67"/>
      <c r="X18" s="67"/>
      <c r="Y18" s="67"/>
      <c r="Z18" s="260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33">
        <v>1</v>
      </c>
      <c r="D19" s="33">
        <v>0</v>
      </c>
      <c r="E19" s="33">
        <v>6</v>
      </c>
      <c r="F19" s="312">
        <v>1</v>
      </c>
      <c r="G19" s="67">
        <v>16</v>
      </c>
      <c r="H19" s="67">
        <v>16</v>
      </c>
      <c r="I19" s="67">
        <v>16</v>
      </c>
      <c r="J19" s="67"/>
      <c r="K19" s="67"/>
      <c r="L19" s="67"/>
      <c r="M19" s="67"/>
      <c r="N19" s="164"/>
      <c r="O19" s="263"/>
      <c r="P19" s="68"/>
      <c r="Q19" s="68"/>
      <c r="R19" s="67"/>
      <c r="S19" s="68"/>
      <c r="T19" s="68"/>
      <c r="U19" s="67"/>
      <c r="V19" s="67"/>
      <c r="W19" s="67"/>
      <c r="X19" s="67"/>
      <c r="Y19" s="67"/>
      <c r="Z19" s="260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140">
        <v>174</v>
      </c>
      <c r="D20" s="140">
        <v>162</v>
      </c>
      <c r="E20" s="140">
        <v>165</v>
      </c>
      <c r="F20" s="314">
        <v>127</v>
      </c>
      <c r="G20" s="248">
        <f>ROUNDUP(G3*0.5,0)</f>
        <v>84</v>
      </c>
      <c r="H20" s="248">
        <f>ROUNDUP(H3*0.5,0)</f>
        <v>83</v>
      </c>
      <c r="I20" s="248">
        <f>ROUNDUP(I3*0.5,0)</f>
        <v>88</v>
      </c>
      <c r="J20" s="67"/>
      <c r="K20" s="67"/>
      <c r="L20" s="67"/>
      <c r="M20" s="67"/>
      <c r="N20" s="164"/>
      <c r="O20" s="263"/>
      <c r="P20" s="68"/>
      <c r="Q20" s="68"/>
      <c r="R20" s="67"/>
      <c r="S20" s="68"/>
      <c r="T20" s="68"/>
      <c r="U20" s="67"/>
      <c r="V20" s="67"/>
      <c r="W20" s="67"/>
      <c r="X20" s="67"/>
      <c r="Y20" s="67"/>
      <c r="Z20" s="260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140"/>
      <c r="D21" s="140"/>
      <c r="E21" s="140"/>
      <c r="F21" s="314"/>
      <c r="G21" s="248"/>
      <c r="H21" s="248"/>
      <c r="I21" s="67"/>
      <c r="J21" s="67"/>
      <c r="K21" s="67"/>
      <c r="L21" s="67"/>
      <c r="M21" s="67"/>
      <c r="N21" s="164"/>
      <c r="O21" s="263"/>
      <c r="P21" s="68"/>
      <c r="Q21" s="68"/>
      <c r="R21" s="67"/>
      <c r="S21" s="68"/>
      <c r="T21" s="68"/>
      <c r="U21" s="67"/>
      <c r="V21" s="67"/>
      <c r="W21" s="67"/>
      <c r="X21" s="67"/>
      <c r="Y21" s="67"/>
      <c r="Z21" s="260"/>
      <c r="AB21" s="16"/>
      <c r="AC21" s="149"/>
      <c r="AD21" s="172">
        <f t="shared" si="0"/>
        <v>0</v>
      </c>
    </row>
    <row r="22" spans="2:30">
      <c r="B22" s="79"/>
      <c r="C22" s="140"/>
      <c r="D22" s="140"/>
      <c r="E22" s="140"/>
      <c r="F22" s="314"/>
      <c r="G22" s="248"/>
      <c r="H22" s="248"/>
      <c r="I22" s="67"/>
      <c r="J22" s="67"/>
      <c r="K22" s="67"/>
      <c r="L22" s="67"/>
      <c r="M22" s="67"/>
      <c r="N22" s="164"/>
      <c r="O22" s="263"/>
      <c r="P22" s="68"/>
      <c r="Q22" s="68"/>
      <c r="R22" s="67"/>
      <c r="S22" s="68"/>
      <c r="T22" s="68"/>
      <c r="U22" s="67"/>
      <c r="V22" s="67"/>
      <c r="W22" s="67"/>
      <c r="X22" s="67"/>
      <c r="Y22" s="67"/>
      <c r="Z22" s="260"/>
      <c r="AB22" s="16"/>
      <c r="AC22" s="149"/>
      <c r="AD22" s="172"/>
    </row>
    <row r="23" spans="2:30">
      <c r="B23" s="79"/>
      <c r="C23" s="140"/>
      <c r="D23" s="140"/>
      <c r="E23" s="140"/>
      <c r="F23" s="314"/>
      <c r="G23" s="248"/>
      <c r="H23" s="248"/>
      <c r="I23" s="67"/>
      <c r="J23" s="67"/>
      <c r="K23" s="67"/>
      <c r="L23" s="67"/>
      <c r="M23" s="67"/>
      <c r="N23" s="164"/>
      <c r="O23" s="263"/>
      <c r="P23" s="68"/>
      <c r="Q23" s="68"/>
      <c r="R23" s="67"/>
      <c r="S23" s="68"/>
      <c r="T23" s="68"/>
      <c r="U23" s="67"/>
      <c r="V23" s="67"/>
      <c r="W23" s="67"/>
      <c r="X23" s="67"/>
      <c r="Y23" s="67"/>
      <c r="Z23" s="260"/>
      <c r="AB23" s="16"/>
      <c r="AC23" s="149"/>
      <c r="AD23" s="172"/>
    </row>
    <row r="24" spans="2:30">
      <c r="B24" s="79">
        <f>'Summary-hours'!B24</f>
        <v>0</v>
      </c>
      <c r="C24" s="140"/>
      <c r="D24" s="140"/>
      <c r="E24" s="140"/>
      <c r="F24" s="314"/>
      <c r="G24" s="248"/>
      <c r="H24" s="248"/>
      <c r="I24" s="67"/>
      <c r="J24" s="67"/>
      <c r="K24" s="67"/>
      <c r="L24" s="67"/>
      <c r="M24" s="67"/>
      <c r="N24" s="164"/>
      <c r="O24" s="263"/>
      <c r="P24" s="68"/>
      <c r="Q24" s="68"/>
      <c r="R24" s="67"/>
      <c r="S24" s="68"/>
      <c r="T24" s="68"/>
      <c r="U24" s="67"/>
      <c r="V24" s="67"/>
      <c r="W24" s="67"/>
      <c r="X24" s="67"/>
      <c r="Y24" s="67"/>
      <c r="Z24" s="260"/>
      <c r="AB24" s="16"/>
      <c r="AC24" s="149"/>
      <c r="AD24" s="172">
        <f t="shared" si="0"/>
        <v>0</v>
      </c>
    </row>
    <row r="25" spans="2:30" ht="15.75" thickBot="1">
      <c r="B25" s="79">
        <f>'Summary-hours'!B25</f>
        <v>0</v>
      </c>
      <c r="C25" s="140"/>
      <c r="D25" s="140"/>
      <c r="E25" s="140"/>
      <c r="F25" s="314"/>
      <c r="G25" s="248"/>
      <c r="H25" s="248"/>
      <c r="I25" s="248"/>
      <c r="J25" s="248"/>
      <c r="K25" s="248"/>
      <c r="L25" s="248"/>
      <c r="M25" s="248"/>
      <c r="N25" s="250"/>
      <c r="O25" s="251">
        <v>0</v>
      </c>
      <c r="P25" s="248">
        <v>0</v>
      </c>
      <c r="Q25" s="248">
        <v>0</v>
      </c>
      <c r="R25" s="248">
        <v>0</v>
      </c>
      <c r="S25" s="248">
        <v>0</v>
      </c>
      <c r="T25" s="248">
        <v>0</v>
      </c>
      <c r="U25" s="248">
        <v>0</v>
      </c>
      <c r="V25" s="248">
        <v>0</v>
      </c>
      <c r="W25" s="248">
        <v>0</v>
      </c>
      <c r="X25" s="248">
        <v>0</v>
      </c>
      <c r="Y25" s="248">
        <v>0</v>
      </c>
      <c r="Z25" s="264">
        <v>0</v>
      </c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156">
        <f t="shared" ref="C26:Z26" si="1">SUM(C8:C25)</f>
        <v>284</v>
      </c>
      <c r="D26" s="156">
        <f t="shared" si="1"/>
        <v>245</v>
      </c>
      <c r="E26" s="156">
        <f t="shared" si="1"/>
        <v>344</v>
      </c>
      <c r="F26" s="41">
        <f t="shared" si="1"/>
        <v>212.5</v>
      </c>
      <c r="G26" s="41">
        <f t="shared" si="1"/>
        <v>176</v>
      </c>
      <c r="H26" s="41">
        <f t="shared" si="1"/>
        <v>174</v>
      </c>
      <c r="I26" s="41">
        <f t="shared" si="1"/>
        <v>183</v>
      </c>
      <c r="J26" s="41">
        <f t="shared" si="1"/>
        <v>0</v>
      </c>
      <c r="K26" s="41">
        <f t="shared" si="1"/>
        <v>0</v>
      </c>
      <c r="L26" s="41">
        <f t="shared" si="1"/>
        <v>0</v>
      </c>
      <c r="M26" s="41">
        <f t="shared" si="1"/>
        <v>0</v>
      </c>
      <c r="N26" s="42">
        <f t="shared" si="1"/>
        <v>0</v>
      </c>
      <c r="O26" s="41">
        <f t="shared" si="1"/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7"/>
      <c r="AC26" s="167"/>
      <c r="AD26" s="173"/>
    </row>
    <row r="28" spans="2:30">
      <c r="J28" s="244"/>
      <c r="K28" s="244">
        <f>K26*250</f>
        <v>0</v>
      </c>
      <c r="L28" s="244">
        <f>L26*250</f>
        <v>0</v>
      </c>
      <c r="M28" s="244">
        <f>M26*250</f>
        <v>0</v>
      </c>
      <c r="N28" s="244">
        <f>N26*250</f>
        <v>0</v>
      </c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120"/>
      <c r="D35" s="121"/>
      <c r="E35" s="177"/>
      <c r="F35" s="121"/>
      <c r="G35" s="10"/>
      <c r="H35" s="10"/>
      <c r="I35" s="10"/>
      <c r="J35" s="117"/>
      <c r="K35" s="117"/>
      <c r="N35" s="59"/>
      <c r="O35" s="9"/>
      <c r="P35" s="10"/>
      <c r="Q35" s="10"/>
      <c r="R35" s="10"/>
      <c r="S35" s="10"/>
      <c r="T35" s="10"/>
      <c r="U35" s="10"/>
      <c r="V35" s="10"/>
      <c r="W35" s="10"/>
      <c r="X35" s="10"/>
      <c r="Z35" s="59"/>
    </row>
    <row r="36" spans="2:26">
      <c r="B36" s="8">
        <f>'Summary-hours'!B36</f>
        <v>0</v>
      </c>
      <c r="C36" s="83"/>
      <c r="D36" s="177"/>
      <c r="E36" s="83"/>
      <c r="F36" s="83"/>
      <c r="G36" s="177"/>
      <c r="H36" s="177"/>
      <c r="I36" s="177"/>
      <c r="J36" s="177"/>
      <c r="K36" s="177"/>
      <c r="L36" s="155"/>
      <c r="M36" s="155"/>
      <c r="N36" s="160"/>
      <c r="O36" s="155"/>
      <c r="P36" s="83"/>
      <c r="Q36" s="83"/>
      <c r="R36" s="83"/>
      <c r="S36" s="83"/>
      <c r="T36" s="56"/>
      <c r="U36" s="56"/>
      <c r="V36" s="56"/>
      <c r="W36" s="56"/>
      <c r="X36" s="56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67"/>
      <c r="J42" s="67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67"/>
      <c r="N48" s="164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>
        <f t="shared" ref="C52:Z52" si="2">SUM(C36:C51)</f>
        <v>0</v>
      </c>
      <c r="D52" s="41">
        <f t="shared" si="2"/>
        <v>0</v>
      </c>
      <c r="E52" s="41">
        <f t="shared" si="2"/>
        <v>0</v>
      </c>
      <c r="F52" s="41">
        <f t="shared" si="2"/>
        <v>0</v>
      </c>
      <c r="G52" s="41">
        <f t="shared" si="2"/>
        <v>0</v>
      </c>
      <c r="H52" s="41">
        <f t="shared" si="2"/>
        <v>0</v>
      </c>
      <c r="I52" s="41">
        <f t="shared" si="2"/>
        <v>0</v>
      </c>
      <c r="J52" s="41">
        <f t="shared" si="2"/>
        <v>0</v>
      </c>
      <c r="K52" s="41">
        <f t="shared" si="2"/>
        <v>0</v>
      </c>
      <c r="L52" s="41">
        <f t="shared" si="2"/>
        <v>0</v>
      </c>
      <c r="M52" s="41">
        <f t="shared" si="2"/>
        <v>0</v>
      </c>
      <c r="N52" s="41">
        <f t="shared" si="2"/>
        <v>0</v>
      </c>
      <c r="O52" s="82">
        <f t="shared" si="2"/>
        <v>0</v>
      </c>
      <c r="P52" s="41">
        <f t="shared" si="2"/>
        <v>0</v>
      </c>
      <c r="Q52" s="41">
        <f t="shared" si="2"/>
        <v>0</v>
      </c>
      <c r="R52" s="41">
        <f t="shared" si="2"/>
        <v>0</v>
      </c>
      <c r="S52" s="41">
        <f t="shared" si="2"/>
        <v>0</v>
      </c>
      <c r="T52" s="41">
        <f t="shared" si="2"/>
        <v>0</v>
      </c>
      <c r="U52" s="41">
        <f t="shared" si="2"/>
        <v>0</v>
      </c>
      <c r="V52" s="41">
        <f t="shared" si="2"/>
        <v>0</v>
      </c>
      <c r="W52" s="41">
        <f t="shared" si="2"/>
        <v>0</v>
      </c>
      <c r="X52" s="41">
        <f t="shared" si="2"/>
        <v>0</v>
      </c>
      <c r="Y52" s="41">
        <f t="shared" si="2"/>
        <v>0</v>
      </c>
      <c r="Z52" s="80">
        <f t="shared" si="2"/>
        <v>0</v>
      </c>
    </row>
  </sheetData>
  <mergeCells count="5">
    <mergeCell ref="C4:N4"/>
    <mergeCell ref="B2:N2"/>
    <mergeCell ref="C33:N33"/>
    <mergeCell ref="O33:Z33"/>
    <mergeCell ref="O4:Z4"/>
  </mergeCells>
  <hyperlinks>
    <hyperlink ref="B1" location="ESTA_Projects!A1" display="Return to Projects" xr:uid="{511951DE-2569-4C72-8AB0-1FF1F9459607}"/>
  </hyperlinks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50F1-B48A-43B1-8C78-92301D17C932}">
  <dimension ref="A1:AE52"/>
  <sheetViews>
    <sheetView showZeros="0" tabSelected="1" zoomScale="85" zoomScaleNormal="85" workbookViewId="0">
      <selection activeCell="F16" sqref="F16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18"/>
      <c r="D6" s="119"/>
      <c r="E6" s="119"/>
      <c r="F6" s="139"/>
      <c r="G6" s="139"/>
      <c r="H6" s="35"/>
      <c r="I6" s="35"/>
      <c r="J6" s="35"/>
      <c r="K6" s="35"/>
      <c r="L6" s="35"/>
      <c r="M6" s="35"/>
      <c r="N6" s="162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19"/>
      <c r="D7" s="119"/>
      <c r="E7" s="119"/>
      <c r="F7" s="313"/>
      <c r="G7" s="139"/>
      <c r="H7" s="35"/>
      <c r="I7" s="43"/>
      <c r="J7" s="37"/>
      <c r="K7" s="37"/>
      <c r="L7" s="37"/>
      <c r="M7" s="37"/>
      <c r="N7" s="38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312">
        <v>17</v>
      </c>
      <c r="G8" s="67">
        <v>32</v>
      </c>
      <c r="H8" s="67">
        <v>24</v>
      </c>
      <c r="I8" s="67">
        <v>16</v>
      </c>
      <c r="J8" s="67">
        <v>16</v>
      </c>
      <c r="K8" s="67">
        <v>8</v>
      </c>
      <c r="L8" s="67">
        <v>8</v>
      </c>
      <c r="M8" s="67">
        <v>8</v>
      </c>
      <c r="N8" s="164">
        <v>8</v>
      </c>
      <c r="O8" s="68">
        <v>8</v>
      </c>
      <c r="P8" s="68">
        <v>8</v>
      </c>
      <c r="Q8" s="68">
        <v>8</v>
      </c>
      <c r="R8" s="68">
        <v>8</v>
      </c>
      <c r="S8" s="68">
        <v>8</v>
      </c>
      <c r="T8" s="68">
        <v>8</v>
      </c>
      <c r="U8" s="68">
        <v>8</v>
      </c>
      <c r="V8" s="68">
        <v>8</v>
      </c>
      <c r="W8" s="68">
        <v>8</v>
      </c>
      <c r="X8" s="68">
        <v>8</v>
      </c>
      <c r="Y8" s="68">
        <v>8</v>
      </c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312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67"/>
      <c r="D10" s="67"/>
      <c r="E10" s="67"/>
      <c r="F10" s="312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312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7"/>
      <c r="D12" s="67"/>
      <c r="E12" s="67"/>
      <c r="F12" s="312">
        <v>3</v>
      </c>
      <c r="G12" s="45">
        <v>16</v>
      </c>
      <c r="H12" s="67">
        <v>16</v>
      </c>
      <c r="I12" s="67">
        <v>16</v>
      </c>
      <c r="J12" s="67">
        <v>16</v>
      </c>
      <c r="K12" s="67">
        <v>16</v>
      </c>
      <c r="L12" s="67">
        <v>16</v>
      </c>
      <c r="M12" s="67">
        <v>16</v>
      </c>
      <c r="N12" s="164">
        <v>16</v>
      </c>
      <c r="O12" s="68">
        <v>16</v>
      </c>
      <c r="P12" s="68">
        <v>16</v>
      </c>
      <c r="Q12" s="68">
        <v>16</v>
      </c>
      <c r="R12" s="68">
        <v>16</v>
      </c>
      <c r="S12" s="68">
        <v>16</v>
      </c>
      <c r="T12" s="68">
        <v>16</v>
      </c>
      <c r="U12" s="68">
        <v>16</v>
      </c>
      <c r="V12" s="68">
        <v>16</v>
      </c>
      <c r="W12" s="68">
        <v>16</v>
      </c>
      <c r="X12" s="68">
        <v>16</v>
      </c>
      <c r="Y12" s="68">
        <v>16</v>
      </c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312">
        <v>1</v>
      </c>
      <c r="G13" s="67">
        <v>16</v>
      </c>
      <c r="H13" s="67">
        <v>16</v>
      </c>
      <c r="I13" s="67">
        <v>16</v>
      </c>
      <c r="J13" s="67">
        <v>16</v>
      </c>
      <c r="K13" s="67">
        <v>16</v>
      </c>
      <c r="L13" s="67">
        <v>16</v>
      </c>
      <c r="M13" s="67">
        <v>16</v>
      </c>
      <c r="N13" s="164">
        <v>16</v>
      </c>
      <c r="O13" s="68">
        <v>16</v>
      </c>
      <c r="P13" s="68">
        <v>16</v>
      </c>
      <c r="Q13" s="68">
        <v>16</v>
      </c>
      <c r="R13" s="68">
        <v>16</v>
      </c>
      <c r="S13" s="68">
        <v>16</v>
      </c>
      <c r="T13" s="68">
        <v>16</v>
      </c>
      <c r="U13" s="68">
        <v>16</v>
      </c>
      <c r="V13" s="68">
        <v>16</v>
      </c>
      <c r="W13" s="68">
        <v>16</v>
      </c>
      <c r="X13" s="68">
        <v>16</v>
      </c>
      <c r="Y13" s="68">
        <v>16</v>
      </c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312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67"/>
      <c r="D15" s="67"/>
      <c r="E15" s="67"/>
      <c r="F15" s="312">
        <v>28</v>
      </c>
      <c r="G15" s="67">
        <v>40</v>
      </c>
      <c r="H15" s="67">
        <v>40</v>
      </c>
      <c r="I15" s="67">
        <v>16</v>
      </c>
      <c r="J15" s="67">
        <v>16</v>
      </c>
      <c r="K15" s="67">
        <v>16</v>
      </c>
      <c r="L15" s="67">
        <v>16</v>
      </c>
      <c r="M15" s="67">
        <v>16</v>
      </c>
      <c r="N15" s="164">
        <v>16</v>
      </c>
      <c r="O15" s="68">
        <v>16</v>
      </c>
      <c r="P15" s="68">
        <v>16</v>
      </c>
      <c r="Q15" s="68">
        <v>16</v>
      </c>
      <c r="R15" s="68">
        <v>16</v>
      </c>
      <c r="S15" s="68">
        <v>16</v>
      </c>
      <c r="T15" s="68">
        <v>16</v>
      </c>
      <c r="U15" s="68">
        <v>16</v>
      </c>
      <c r="V15" s="68">
        <v>16</v>
      </c>
      <c r="W15" s="68">
        <v>16</v>
      </c>
      <c r="X15" s="68">
        <v>16</v>
      </c>
      <c r="Y15" s="68">
        <v>16</v>
      </c>
      <c r="Z15" s="247"/>
      <c r="AB15" s="16"/>
      <c r="AC15" s="149"/>
      <c r="AD15" s="172"/>
    </row>
    <row r="16" spans="1:31">
      <c r="B16" s="79" t="str">
        <f>'Summary-hours'!B16</f>
        <v>Shaeffer</v>
      </c>
      <c r="C16" s="67"/>
      <c r="D16" s="67"/>
      <c r="E16" s="67"/>
      <c r="F16" s="312">
        <v>1</v>
      </c>
      <c r="G16" s="67">
        <v>8</v>
      </c>
      <c r="H16" s="67">
        <v>16</v>
      </c>
      <c r="I16" s="67">
        <v>16</v>
      </c>
      <c r="J16" s="67">
        <v>16</v>
      </c>
      <c r="K16" s="67">
        <v>16</v>
      </c>
      <c r="L16" s="67">
        <v>16</v>
      </c>
      <c r="M16" s="67">
        <v>16</v>
      </c>
      <c r="N16" s="164">
        <v>16</v>
      </c>
      <c r="O16" s="68">
        <v>16</v>
      </c>
      <c r="P16" s="68">
        <v>16</v>
      </c>
      <c r="Q16" s="68">
        <v>16</v>
      </c>
      <c r="R16" s="68">
        <v>16</v>
      </c>
      <c r="S16" s="68">
        <v>16</v>
      </c>
      <c r="T16" s="68">
        <v>16</v>
      </c>
      <c r="U16" s="68">
        <v>16</v>
      </c>
      <c r="V16" s="68">
        <v>16</v>
      </c>
      <c r="W16" s="68">
        <v>16</v>
      </c>
      <c r="X16" s="68">
        <v>16</v>
      </c>
      <c r="Y16" s="68">
        <v>16</v>
      </c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312"/>
      <c r="G17" s="67"/>
      <c r="H17" s="45"/>
      <c r="I17" s="45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312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312"/>
      <c r="G19" s="67">
        <v>16</v>
      </c>
      <c r="H19" s="67">
        <v>16</v>
      </c>
      <c r="I19" s="67">
        <v>16</v>
      </c>
      <c r="J19" s="67">
        <v>16</v>
      </c>
      <c r="K19" s="67">
        <v>16</v>
      </c>
      <c r="L19" s="67">
        <v>16</v>
      </c>
      <c r="M19" s="67">
        <v>16</v>
      </c>
      <c r="N19" s="164">
        <v>16</v>
      </c>
      <c r="O19" s="68">
        <v>16</v>
      </c>
      <c r="P19" s="68">
        <v>16</v>
      </c>
      <c r="Q19" s="68">
        <v>16</v>
      </c>
      <c r="R19" s="68">
        <v>16</v>
      </c>
      <c r="S19" s="68">
        <v>16</v>
      </c>
      <c r="T19" s="68">
        <v>16</v>
      </c>
      <c r="U19" s="68">
        <v>16</v>
      </c>
      <c r="V19" s="68">
        <v>16</v>
      </c>
      <c r="W19" s="68">
        <v>16</v>
      </c>
      <c r="X19" s="68">
        <v>16</v>
      </c>
      <c r="Y19" s="68">
        <v>16</v>
      </c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67"/>
      <c r="D20" s="67"/>
      <c r="E20" s="67"/>
      <c r="F20" s="312">
        <v>4</v>
      </c>
      <c r="G20" s="67">
        <v>40</v>
      </c>
      <c r="H20" s="67">
        <v>72</v>
      </c>
      <c r="I20" s="67">
        <v>80</v>
      </c>
      <c r="J20" s="67">
        <v>80</v>
      </c>
      <c r="K20" s="67">
        <v>120</v>
      </c>
      <c r="L20" s="67">
        <v>120</v>
      </c>
      <c r="M20" s="67">
        <v>80</v>
      </c>
      <c r="N20" s="164">
        <v>80</v>
      </c>
      <c r="O20" s="68">
        <v>120</v>
      </c>
      <c r="P20" s="68">
        <v>120</v>
      </c>
      <c r="Q20" s="68">
        <v>120</v>
      </c>
      <c r="R20" s="68">
        <v>120</v>
      </c>
      <c r="S20" s="68">
        <v>120</v>
      </c>
      <c r="T20" s="68">
        <v>120</v>
      </c>
      <c r="U20" s="68">
        <v>120</v>
      </c>
      <c r="V20" s="68">
        <v>120</v>
      </c>
      <c r="W20" s="68">
        <v>120</v>
      </c>
      <c r="X20" s="68">
        <v>120</v>
      </c>
      <c r="Y20" s="67">
        <v>40</v>
      </c>
      <c r="Z20" s="260">
        <v>40</v>
      </c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67"/>
      <c r="D21" s="67"/>
      <c r="E21" s="67"/>
      <c r="F21" s="312"/>
      <c r="G21" s="67"/>
      <c r="H21" s="67"/>
      <c r="I21" s="67"/>
      <c r="J21" s="67"/>
      <c r="K21" s="67"/>
      <c r="L21" s="67"/>
      <c r="M21" s="67"/>
      <c r="N21" s="164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67"/>
      <c r="D22" s="67"/>
      <c r="E22" s="67"/>
      <c r="F22" s="312"/>
      <c r="G22" s="67"/>
      <c r="H22" s="67"/>
      <c r="I22" s="67"/>
      <c r="J22" s="67"/>
      <c r="K22" s="67"/>
      <c r="L22" s="67"/>
      <c r="M22" s="67"/>
      <c r="N22" s="164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164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164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164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v>0</v>
      </c>
      <c r="D26" s="41">
        <v>0</v>
      </c>
      <c r="E26" s="41">
        <v>0</v>
      </c>
      <c r="F26" s="41">
        <f>SUM(F6:F25)</f>
        <v>54</v>
      </c>
      <c r="G26" s="41">
        <f>SUM(G6:G25)</f>
        <v>168</v>
      </c>
      <c r="H26" s="41">
        <f t="shared" ref="H26:N26" si="1">SUM(H6:H25)</f>
        <v>200</v>
      </c>
      <c r="I26" s="41">
        <f t="shared" si="1"/>
        <v>176</v>
      </c>
      <c r="J26" s="41">
        <f t="shared" si="1"/>
        <v>176</v>
      </c>
      <c r="K26" s="41">
        <f t="shared" si="1"/>
        <v>208</v>
      </c>
      <c r="L26" s="41">
        <f t="shared" si="1"/>
        <v>208</v>
      </c>
      <c r="M26" s="41">
        <f t="shared" si="1"/>
        <v>168</v>
      </c>
      <c r="N26" s="41">
        <f t="shared" si="1"/>
        <v>168</v>
      </c>
      <c r="O26" s="41">
        <f t="shared" ref="O26:Z26" si="2">SUM(O8:O25)</f>
        <v>208</v>
      </c>
      <c r="P26" s="41">
        <f t="shared" si="2"/>
        <v>208</v>
      </c>
      <c r="Q26" s="41">
        <f t="shared" si="2"/>
        <v>208</v>
      </c>
      <c r="R26" s="41">
        <f t="shared" si="2"/>
        <v>208</v>
      </c>
      <c r="S26" s="41">
        <f t="shared" si="2"/>
        <v>208</v>
      </c>
      <c r="T26" s="41">
        <f t="shared" si="2"/>
        <v>208</v>
      </c>
      <c r="U26" s="41">
        <f t="shared" si="2"/>
        <v>208</v>
      </c>
      <c r="V26" s="41">
        <f t="shared" si="2"/>
        <v>208</v>
      </c>
      <c r="W26" s="41">
        <f t="shared" si="2"/>
        <v>208</v>
      </c>
      <c r="X26" s="41">
        <f t="shared" si="2"/>
        <v>208</v>
      </c>
      <c r="Y26" s="41">
        <f t="shared" si="2"/>
        <v>128</v>
      </c>
      <c r="Z26" s="80">
        <f t="shared" si="2"/>
        <v>40</v>
      </c>
      <c r="AB26" s="17"/>
      <c r="AC26" s="167"/>
      <c r="AD26" s="173"/>
    </row>
    <row r="29" spans="2:30">
      <c r="H29" s="182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>
        <v>2024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>
        <v>2025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F01EB57F-AF60-4FD0-9F08-A217217B366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F306-6141-40A2-A095-58A8C2E2EF80}">
  <dimension ref="A1:AE52"/>
  <sheetViews>
    <sheetView showZeros="0" zoomScale="80" zoomScaleNormal="80" workbookViewId="0">
      <selection activeCell="F6" sqref="F6"/>
    </sheetView>
  </sheetViews>
  <sheetFormatPr defaultRowHeight="15"/>
  <cols>
    <col min="2" max="2" width="26.28515625" bestFit="1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18"/>
      <c r="D6" s="119"/>
      <c r="E6" s="119"/>
      <c r="F6" s="313"/>
      <c r="G6" s="68"/>
      <c r="H6" s="68"/>
      <c r="I6" s="10"/>
      <c r="J6" s="210"/>
      <c r="K6" s="10"/>
      <c r="L6" s="10"/>
      <c r="M6" s="10"/>
      <c r="N6" s="159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230"/>
      <c r="AB6" s="16"/>
      <c r="AC6" s="149"/>
      <c r="AD6" s="172"/>
    </row>
    <row r="7" spans="1:31">
      <c r="B7" s="8"/>
      <c r="C7" s="139"/>
      <c r="D7" s="139"/>
      <c r="E7" s="139"/>
      <c r="F7" s="313"/>
      <c r="G7" s="142"/>
      <c r="H7" s="139"/>
      <c r="I7" s="155"/>
      <c r="J7" s="155"/>
      <c r="K7" s="155"/>
      <c r="L7" s="107"/>
      <c r="M7" s="107"/>
      <c r="N7" s="211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16"/>
      <c r="AB7" s="16"/>
      <c r="AC7" s="149"/>
      <c r="AD7" s="172"/>
    </row>
    <row r="8" spans="1:31">
      <c r="B8" s="8" t="str">
        <f>'Summary-hours'!B8</f>
        <v>Atanacio</v>
      </c>
      <c r="C8" s="33">
        <v>6</v>
      </c>
      <c r="D8" s="33">
        <v>2.5</v>
      </c>
      <c r="E8" s="33">
        <v>6</v>
      </c>
      <c r="F8" s="312">
        <v>11</v>
      </c>
      <c r="G8" s="67">
        <v>4</v>
      </c>
      <c r="H8" s="67">
        <v>4</v>
      </c>
      <c r="I8" s="67">
        <v>4</v>
      </c>
      <c r="J8" s="67">
        <v>4</v>
      </c>
      <c r="K8" s="67">
        <v>4</v>
      </c>
      <c r="L8" s="67">
        <v>4</v>
      </c>
      <c r="M8" s="67">
        <v>4</v>
      </c>
      <c r="N8" s="164">
        <v>8</v>
      </c>
      <c r="O8" s="68">
        <v>4</v>
      </c>
      <c r="P8" s="68">
        <v>4</v>
      </c>
      <c r="Q8" s="68">
        <v>4</v>
      </c>
      <c r="R8" s="68">
        <v>4</v>
      </c>
      <c r="S8" s="68">
        <v>4</v>
      </c>
      <c r="T8" s="68">
        <v>4</v>
      </c>
      <c r="U8" s="68">
        <v>4</v>
      </c>
      <c r="V8" s="68">
        <v>4</v>
      </c>
      <c r="W8" s="68">
        <v>4</v>
      </c>
      <c r="X8" s="68">
        <v>4</v>
      </c>
      <c r="Y8" s="68">
        <v>4</v>
      </c>
      <c r="Z8" s="116">
        <v>4</v>
      </c>
      <c r="AB8" s="16"/>
      <c r="AC8" s="149"/>
      <c r="AD8" s="172"/>
    </row>
    <row r="9" spans="1:31">
      <c r="B9" s="8" t="str">
        <f>'Summary-hours'!B9</f>
        <v>Alaghehband</v>
      </c>
      <c r="C9" s="33"/>
      <c r="D9" s="33"/>
      <c r="E9" s="33"/>
      <c r="F9" s="312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116"/>
      <c r="AB9" s="16"/>
      <c r="AC9" s="149"/>
      <c r="AD9" s="172"/>
    </row>
    <row r="10" spans="1:31">
      <c r="B10" s="8" t="str">
        <f>'Summary-hours'!B10</f>
        <v>Caceres</v>
      </c>
      <c r="C10" s="33"/>
      <c r="D10" s="33"/>
      <c r="E10" s="33"/>
      <c r="F10" s="312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116"/>
      <c r="AB10" s="16"/>
      <c r="AC10" s="149"/>
      <c r="AD10" s="172"/>
    </row>
    <row r="11" spans="1:31">
      <c r="B11" s="8" t="str">
        <f>'Summary-hours'!B11</f>
        <v>Farah</v>
      </c>
      <c r="C11" s="33"/>
      <c r="D11" s="33"/>
      <c r="E11" s="33"/>
      <c r="F11" s="312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116"/>
      <c r="AB11" s="16"/>
      <c r="AC11" s="149"/>
      <c r="AD11" s="172"/>
    </row>
    <row r="12" spans="1:31">
      <c r="B12" s="8" t="str">
        <f>'Summary-hours'!B12</f>
        <v>Fustar</v>
      </c>
      <c r="C12" s="33">
        <v>0</v>
      </c>
      <c r="D12" s="33">
        <v>0</v>
      </c>
      <c r="E12" s="33">
        <v>0</v>
      </c>
      <c r="F12" s="312">
        <v>2</v>
      </c>
      <c r="G12" s="67">
        <v>4</v>
      </c>
      <c r="H12" s="67">
        <v>4</v>
      </c>
      <c r="I12" s="67">
        <v>4</v>
      </c>
      <c r="J12" s="67">
        <v>4</v>
      </c>
      <c r="K12" s="67">
        <v>16</v>
      </c>
      <c r="L12" s="67">
        <v>16</v>
      </c>
      <c r="M12" s="67">
        <v>40</v>
      </c>
      <c r="N12" s="164">
        <v>40</v>
      </c>
      <c r="O12" s="68">
        <v>4</v>
      </c>
      <c r="P12" s="68">
        <v>4</v>
      </c>
      <c r="Q12" s="68">
        <v>4</v>
      </c>
      <c r="R12" s="68">
        <v>4</v>
      </c>
      <c r="S12" s="68">
        <v>4</v>
      </c>
      <c r="T12" s="68">
        <v>4</v>
      </c>
      <c r="U12" s="68">
        <v>4</v>
      </c>
      <c r="V12" s="68">
        <v>4</v>
      </c>
      <c r="W12" s="68">
        <v>4</v>
      </c>
      <c r="X12" s="68">
        <v>4</v>
      </c>
      <c r="Y12" s="68">
        <v>4</v>
      </c>
      <c r="Z12" s="116">
        <v>4</v>
      </c>
      <c r="AB12" s="16"/>
      <c r="AC12" s="149"/>
      <c r="AD12" s="172"/>
    </row>
    <row r="13" spans="1:31">
      <c r="B13" s="8" t="str">
        <f>'Summary-hours'!B13</f>
        <v>Ocando</v>
      </c>
      <c r="C13" s="33"/>
      <c r="D13" s="33"/>
      <c r="E13" s="33"/>
      <c r="F13" s="312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116"/>
      <c r="AB13" s="16"/>
      <c r="AC13" s="149"/>
      <c r="AD13" s="172"/>
    </row>
    <row r="14" spans="1:31">
      <c r="B14" s="8" t="str">
        <f>'Summary-hours'!B14</f>
        <v>Rodas</v>
      </c>
      <c r="C14" s="33"/>
      <c r="D14" s="33"/>
      <c r="E14" s="33"/>
      <c r="F14" s="312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116"/>
      <c r="AB14" s="16"/>
      <c r="AC14" s="149"/>
      <c r="AD14" s="172"/>
    </row>
    <row r="15" spans="1:31">
      <c r="B15" s="8" t="str">
        <f>'Summary-hours'!B15</f>
        <v>Saffarpour</v>
      </c>
      <c r="C15" s="33"/>
      <c r="D15" s="33"/>
      <c r="E15" s="33"/>
      <c r="F15" s="312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116"/>
      <c r="AB15" s="16"/>
      <c r="AC15" s="149"/>
      <c r="AD15" s="172"/>
    </row>
    <row r="16" spans="1:31">
      <c r="B16" s="79" t="str">
        <f>'Summary-hours'!B16</f>
        <v>Shaeffer</v>
      </c>
      <c r="C16" s="33"/>
      <c r="D16" s="33"/>
      <c r="E16" s="33"/>
      <c r="F16" s="312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116"/>
      <c r="AB16" s="16"/>
      <c r="AC16" s="149"/>
      <c r="AD16" s="172"/>
    </row>
    <row r="17" spans="2:30">
      <c r="B17" s="79" t="str">
        <f>'Summary-hours'!B17</f>
        <v>Songpol</v>
      </c>
      <c r="C17" s="33">
        <v>2</v>
      </c>
      <c r="D17" s="33">
        <v>1.5</v>
      </c>
      <c r="E17" s="33">
        <v>10</v>
      </c>
      <c r="F17" s="312">
        <v>8</v>
      </c>
      <c r="G17" s="67">
        <v>4</v>
      </c>
      <c r="H17" s="67">
        <v>4</v>
      </c>
      <c r="I17" s="67">
        <v>4</v>
      </c>
      <c r="J17" s="67">
        <v>4</v>
      </c>
      <c r="K17" s="67">
        <v>4</v>
      </c>
      <c r="L17" s="67">
        <v>8</v>
      </c>
      <c r="M17" s="67">
        <v>48</v>
      </c>
      <c r="N17" s="164">
        <v>24</v>
      </c>
      <c r="O17" s="68">
        <v>4</v>
      </c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116"/>
      <c r="AB17" s="16"/>
      <c r="AC17" s="149"/>
      <c r="AD17" s="172"/>
    </row>
    <row r="18" spans="2:30">
      <c r="B18" s="8" t="str">
        <f>'Summary-hours'!B18</f>
        <v>Uluski</v>
      </c>
      <c r="C18" s="33"/>
      <c r="D18" s="33"/>
      <c r="E18" s="33"/>
      <c r="F18" s="312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116"/>
      <c r="AB18" s="16"/>
      <c r="AC18" s="149"/>
      <c r="AD18" s="172"/>
    </row>
    <row r="19" spans="2:30">
      <c r="B19" s="8" t="str">
        <f>'Summary-hours'!B19</f>
        <v>Wasley</v>
      </c>
      <c r="C19" s="33">
        <v>84</v>
      </c>
      <c r="D19" s="33">
        <v>41</v>
      </c>
      <c r="E19" s="33">
        <v>40</v>
      </c>
      <c r="F19" s="312">
        <v>60</v>
      </c>
      <c r="G19" s="67">
        <v>32</v>
      </c>
      <c r="H19" s="67">
        <v>32</v>
      </c>
      <c r="I19" s="67">
        <v>32</v>
      </c>
      <c r="J19" s="67">
        <v>40</v>
      </c>
      <c r="K19" s="67">
        <v>40</v>
      </c>
      <c r="L19" s="67">
        <v>40</v>
      </c>
      <c r="M19" s="67">
        <v>88</v>
      </c>
      <c r="N19" s="164">
        <v>88</v>
      </c>
      <c r="O19" s="68">
        <v>48</v>
      </c>
      <c r="P19" s="68">
        <v>48</v>
      </c>
      <c r="Q19" s="68">
        <v>40</v>
      </c>
      <c r="R19" s="68">
        <v>24</v>
      </c>
      <c r="S19" s="68">
        <v>16</v>
      </c>
      <c r="T19" s="68">
        <v>16</v>
      </c>
      <c r="U19" s="68">
        <v>16</v>
      </c>
      <c r="V19" s="68">
        <v>16</v>
      </c>
      <c r="W19" s="68">
        <v>16</v>
      </c>
      <c r="X19" s="68">
        <v>16</v>
      </c>
      <c r="Y19" s="68">
        <v>16</v>
      </c>
      <c r="Z19" s="116">
        <v>16</v>
      </c>
      <c r="AB19" s="16"/>
      <c r="AC19" s="149"/>
      <c r="AD19" s="172"/>
    </row>
    <row r="20" spans="2:30">
      <c r="B20" s="79" t="str">
        <f>'Summary-hours'!B20</f>
        <v>Abad</v>
      </c>
      <c r="C20" s="140"/>
      <c r="D20" s="140"/>
      <c r="E20" s="140"/>
      <c r="F20" s="314"/>
      <c r="G20" s="248"/>
      <c r="H20" s="248"/>
      <c r="I20" s="246"/>
      <c r="J20" s="246"/>
      <c r="K20" s="246"/>
      <c r="L20" s="246"/>
      <c r="M20" s="246"/>
      <c r="N20" s="164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116"/>
      <c r="AB20" s="16"/>
      <c r="AC20" s="149"/>
      <c r="AD20" s="172"/>
    </row>
    <row r="21" spans="2:30">
      <c r="B21" s="79">
        <f>'Summary-hours'!B21</f>
        <v>0</v>
      </c>
      <c r="C21" s="140"/>
      <c r="D21" s="140"/>
      <c r="E21" s="140"/>
      <c r="F21" s="314"/>
      <c r="G21" s="248"/>
      <c r="H21" s="248"/>
      <c r="I21" s="246"/>
      <c r="J21" s="246"/>
      <c r="K21" s="246"/>
      <c r="L21" s="246"/>
      <c r="M21" s="246"/>
      <c r="N21" s="164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116"/>
      <c r="AB21" s="16"/>
      <c r="AC21" s="149"/>
      <c r="AD21" s="172"/>
    </row>
    <row r="22" spans="2:30">
      <c r="B22" s="79"/>
      <c r="C22" s="140"/>
      <c r="D22" s="140"/>
      <c r="E22" s="140"/>
      <c r="F22" s="314"/>
      <c r="G22" s="248"/>
      <c r="H22" s="248"/>
      <c r="I22" s="246"/>
      <c r="J22" s="246"/>
      <c r="K22" s="246"/>
      <c r="L22" s="246"/>
      <c r="M22" s="246"/>
      <c r="N22" s="164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116"/>
      <c r="AB22" s="16"/>
      <c r="AC22" s="149"/>
      <c r="AD22" s="172"/>
    </row>
    <row r="23" spans="2:30">
      <c r="B23" s="79"/>
      <c r="C23" s="140"/>
      <c r="D23" s="140"/>
      <c r="E23" s="140"/>
      <c r="F23" s="314"/>
      <c r="G23" s="248"/>
      <c r="H23" s="248"/>
      <c r="I23" s="246"/>
      <c r="J23" s="246"/>
      <c r="K23" s="246"/>
      <c r="L23" s="246"/>
      <c r="M23" s="246"/>
      <c r="N23" s="164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116"/>
      <c r="AB23" s="16"/>
      <c r="AC23" s="149"/>
      <c r="AD23" s="172"/>
    </row>
    <row r="24" spans="2:30">
      <c r="B24" s="79">
        <f>'Summary-hours'!B24</f>
        <v>0</v>
      </c>
      <c r="C24" s="140"/>
      <c r="D24" s="140"/>
      <c r="E24" s="140"/>
      <c r="F24" s="314"/>
      <c r="G24" s="248"/>
      <c r="H24" s="248"/>
      <c r="I24" s="246"/>
      <c r="J24" s="246"/>
      <c r="K24" s="246"/>
      <c r="L24" s="246"/>
      <c r="M24" s="246"/>
      <c r="N24" s="164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116"/>
      <c r="AB24" s="16"/>
      <c r="AC24" s="149"/>
      <c r="AD24" s="172"/>
    </row>
    <row r="25" spans="2:30">
      <c r="B25" s="79">
        <f>'Summary-hours'!B25</f>
        <v>0</v>
      </c>
      <c r="C25" s="140"/>
      <c r="D25" s="140"/>
      <c r="E25" s="140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116"/>
      <c r="AB25" s="16"/>
      <c r="AC25" s="149"/>
      <c r="AD25" s="172"/>
    </row>
    <row r="26" spans="2:30" ht="15.75" thickBot="1">
      <c r="B26" s="12" t="s">
        <v>101</v>
      </c>
      <c r="C26" s="156">
        <f t="shared" ref="C26:N26" si="0">SUM(C8:C25)</f>
        <v>92</v>
      </c>
      <c r="D26" s="156">
        <f t="shared" si="0"/>
        <v>45</v>
      </c>
      <c r="E26" s="156">
        <f t="shared" si="0"/>
        <v>56</v>
      </c>
      <c r="F26" s="41">
        <f t="shared" si="0"/>
        <v>81</v>
      </c>
      <c r="G26" s="41">
        <f t="shared" si="0"/>
        <v>44</v>
      </c>
      <c r="H26" s="41">
        <f t="shared" si="0"/>
        <v>44</v>
      </c>
      <c r="I26" s="41">
        <f t="shared" si="0"/>
        <v>44</v>
      </c>
      <c r="J26" s="41">
        <f t="shared" si="0"/>
        <v>52</v>
      </c>
      <c r="K26" s="41">
        <f t="shared" si="0"/>
        <v>64</v>
      </c>
      <c r="L26" s="41">
        <f t="shared" si="0"/>
        <v>68</v>
      </c>
      <c r="M26" s="41">
        <f t="shared" si="0"/>
        <v>180</v>
      </c>
      <c r="N26" s="42">
        <f t="shared" si="0"/>
        <v>160</v>
      </c>
      <c r="O26" s="41">
        <f t="shared" ref="O26:Z26" si="1">SUM(O8:O25)</f>
        <v>60</v>
      </c>
      <c r="P26" s="41">
        <f t="shared" si="1"/>
        <v>56</v>
      </c>
      <c r="Q26" s="41">
        <f t="shared" si="1"/>
        <v>48</v>
      </c>
      <c r="R26" s="41">
        <f t="shared" si="1"/>
        <v>32</v>
      </c>
      <c r="S26" s="41">
        <f t="shared" si="1"/>
        <v>24</v>
      </c>
      <c r="T26" s="41">
        <f t="shared" si="1"/>
        <v>24</v>
      </c>
      <c r="U26" s="41">
        <f t="shared" si="1"/>
        <v>24</v>
      </c>
      <c r="V26" s="41">
        <f t="shared" si="1"/>
        <v>24</v>
      </c>
      <c r="W26" s="41">
        <f t="shared" si="1"/>
        <v>24</v>
      </c>
      <c r="X26" s="41">
        <f t="shared" si="1"/>
        <v>24</v>
      </c>
      <c r="Y26" s="41">
        <f t="shared" si="1"/>
        <v>24</v>
      </c>
      <c r="Z26" s="80">
        <f t="shared" si="1"/>
        <v>24</v>
      </c>
      <c r="AB26" s="168">
        <f>SUM(C26:F26)+SUM(C52:F52)</f>
        <v>274</v>
      </c>
      <c r="AC26" s="167">
        <v>0</v>
      </c>
      <c r="AD26" s="173">
        <f>AC26-AB26</f>
        <v>-274</v>
      </c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108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120"/>
      <c r="D35" s="121"/>
      <c r="E35" s="121"/>
      <c r="F35" s="121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83">
        <v>0</v>
      </c>
      <c r="D36" s="83">
        <v>0</v>
      </c>
      <c r="E36" s="83">
        <v>0</v>
      </c>
      <c r="F36" s="83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164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260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5EB86EFE-94B9-4C1D-85D7-D5299F01D727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7871-861A-4101-AD18-61ACB4843930}">
  <dimension ref="A1:AE53"/>
  <sheetViews>
    <sheetView showZeros="0" topLeftCell="A27" zoomScale="90" zoomScaleNormal="90" workbookViewId="0">
      <selection activeCell="E29" sqref="E29"/>
    </sheetView>
  </sheetViews>
  <sheetFormatPr defaultRowHeight="15"/>
  <cols>
    <col min="2" max="2" width="23.85546875" customWidth="1"/>
    <col min="7" max="26" width="9.14062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1"/>
      <c r="D6" s="35"/>
      <c r="E6" s="35"/>
      <c r="F6" s="35"/>
      <c r="G6" s="35"/>
      <c r="H6" s="35"/>
      <c r="I6" s="35"/>
      <c r="J6" s="35"/>
      <c r="K6" s="139"/>
      <c r="L6" s="35"/>
      <c r="M6" s="35"/>
      <c r="N6" s="162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39"/>
      <c r="D7" s="35"/>
      <c r="E7" s="35"/>
      <c r="F7" s="35"/>
      <c r="G7" s="35"/>
      <c r="H7" s="35"/>
      <c r="I7" s="35"/>
      <c r="J7" s="35"/>
      <c r="K7" s="139"/>
      <c r="L7" s="35"/>
      <c r="M7" s="139"/>
      <c r="N7" s="36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33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33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33">
        <v>42</v>
      </c>
      <c r="D10" s="67"/>
      <c r="E10" s="67"/>
      <c r="F10" s="67"/>
      <c r="G10" s="67"/>
      <c r="H10" s="67">
        <v>18</v>
      </c>
      <c r="I10" s="67">
        <v>30</v>
      </c>
      <c r="J10" s="67">
        <v>18</v>
      </c>
      <c r="K10" s="67">
        <v>40</v>
      </c>
      <c r="L10" s="67">
        <v>40</v>
      </c>
      <c r="M10" s="67">
        <v>130</v>
      </c>
      <c r="N10" s="164">
        <v>130</v>
      </c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33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33">
        <v>8</v>
      </c>
      <c r="D12" s="67"/>
      <c r="E12" s="67"/>
      <c r="F12" s="67"/>
      <c r="G12" s="67"/>
      <c r="H12" s="67">
        <v>18</v>
      </c>
      <c r="I12" s="67">
        <v>48</v>
      </c>
      <c r="J12" s="67">
        <v>34</v>
      </c>
      <c r="K12" s="67">
        <v>6</v>
      </c>
      <c r="L12" s="67">
        <v>6</v>
      </c>
      <c r="M12" s="67">
        <v>22</v>
      </c>
      <c r="N12" s="164">
        <v>22</v>
      </c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33">
        <v>0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33">
        <v>26</v>
      </c>
      <c r="D14" s="67"/>
      <c r="E14" s="67"/>
      <c r="F14" s="67"/>
      <c r="G14" s="67"/>
      <c r="H14" s="67">
        <v>8</v>
      </c>
      <c r="I14" s="67">
        <v>10</v>
      </c>
      <c r="J14" s="67">
        <v>8</v>
      </c>
      <c r="K14" s="67">
        <v>10</v>
      </c>
      <c r="L14" s="67">
        <v>10</v>
      </c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33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33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33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33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33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140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50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140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50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140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50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140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50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310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50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 ht="15.75" thickBot="1">
      <c r="B25" s="79">
        <f>'Summary-hours'!B25</f>
        <v>0</v>
      </c>
      <c r="C25" s="310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f>SUM(C9:C25)</f>
        <v>76</v>
      </c>
      <c r="D26" s="41">
        <v>0</v>
      </c>
      <c r="E26" s="41">
        <v>0</v>
      </c>
      <c r="F26" s="144">
        <v>0</v>
      </c>
      <c r="G26" s="144">
        <v>0</v>
      </c>
      <c r="H26" s="41">
        <f t="shared" ref="H26:N26" si="1">SUM(H6:H25)</f>
        <v>44</v>
      </c>
      <c r="I26" s="41">
        <f t="shared" si="1"/>
        <v>88</v>
      </c>
      <c r="J26" s="41">
        <f t="shared" si="1"/>
        <v>60</v>
      </c>
      <c r="K26" s="41">
        <f t="shared" si="1"/>
        <v>56</v>
      </c>
      <c r="L26" s="41">
        <f t="shared" si="1"/>
        <v>56</v>
      </c>
      <c r="M26" s="41">
        <f t="shared" si="1"/>
        <v>152</v>
      </c>
      <c r="N26" s="42">
        <f t="shared" si="1"/>
        <v>152</v>
      </c>
      <c r="O26" s="41">
        <f t="shared" ref="O26:Z26" si="2">SUM(O8:O25)</f>
        <v>0</v>
      </c>
      <c r="P26" s="41">
        <f t="shared" si="2"/>
        <v>0</v>
      </c>
      <c r="Q26" s="41">
        <f t="shared" si="2"/>
        <v>0</v>
      </c>
      <c r="R26" s="41">
        <f t="shared" si="2"/>
        <v>0</v>
      </c>
      <c r="S26" s="41">
        <f t="shared" si="2"/>
        <v>0</v>
      </c>
      <c r="T26" s="41">
        <f t="shared" si="2"/>
        <v>0</v>
      </c>
      <c r="U26" s="41">
        <f t="shared" si="2"/>
        <v>0</v>
      </c>
      <c r="V26" s="41">
        <f t="shared" si="2"/>
        <v>0</v>
      </c>
      <c r="W26" s="41">
        <f t="shared" si="2"/>
        <v>0</v>
      </c>
      <c r="X26" s="41">
        <f t="shared" si="2"/>
        <v>0</v>
      </c>
      <c r="Y26" s="41">
        <f t="shared" si="2"/>
        <v>0</v>
      </c>
      <c r="Z26" s="80">
        <f t="shared" si="2"/>
        <v>0</v>
      </c>
      <c r="AB26" s="17"/>
      <c r="AC26" s="167"/>
      <c r="AD26" s="173"/>
    </row>
    <row r="27" spans="2:30">
      <c r="C27" s="45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79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79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79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67">
        <v>18</v>
      </c>
      <c r="L38" s="67">
        <v>18</v>
      </c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79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79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79" t="str">
        <f>'Summary-hours'!B41</f>
        <v>Guill</v>
      </c>
      <c r="C41" s="67"/>
      <c r="D41" s="67"/>
      <c r="E41" s="67"/>
      <c r="F41" s="67"/>
      <c r="G41" s="67"/>
      <c r="H41" s="67"/>
      <c r="I41" s="67"/>
      <c r="J41" s="67"/>
      <c r="K41" s="67">
        <v>72</v>
      </c>
      <c r="L41" s="67">
        <v>72</v>
      </c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79"/>
      <c r="C42" s="67"/>
      <c r="D42" s="67"/>
      <c r="E42" s="67"/>
      <c r="F42" s="67"/>
      <c r="G42" s="67"/>
      <c r="H42" s="67"/>
      <c r="I42" s="246"/>
      <c r="J42" s="246"/>
      <c r="K42" s="67"/>
      <c r="L42" s="67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79" t="str">
        <f>'Summary-hours'!B43</f>
        <v>Palermo</v>
      </c>
      <c r="C43" s="67">
        <v>12</v>
      </c>
      <c r="D43" s="67"/>
      <c r="E43" s="67"/>
      <c r="F43" s="67"/>
      <c r="G43" s="67"/>
      <c r="H43" s="67">
        <v>8</v>
      </c>
      <c r="I43" s="67">
        <v>88</v>
      </c>
      <c r="J43" s="67">
        <v>80</v>
      </c>
      <c r="K43" s="67">
        <v>20</v>
      </c>
      <c r="L43" s="67">
        <v>20</v>
      </c>
      <c r="M43" s="67">
        <v>20</v>
      </c>
      <c r="N43" s="164">
        <v>20</v>
      </c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79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79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79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79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79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79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79" t="str">
        <f>'Summary-hours'!B50</f>
        <v>Cepeda</v>
      </c>
      <c r="C50" s="67">
        <v>0</v>
      </c>
      <c r="D50" s="67"/>
      <c r="E50" s="67"/>
      <c r="F50" s="67"/>
      <c r="G50" s="67"/>
      <c r="H50" s="67">
        <v>30</v>
      </c>
      <c r="I50" s="67">
        <v>56</v>
      </c>
      <c r="J50" s="67">
        <v>28</v>
      </c>
      <c r="K50" s="67">
        <v>5</v>
      </c>
      <c r="L50" s="67">
        <v>5</v>
      </c>
      <c r="M50" s="67">
        <v>11</v>
      </c>
      <c r="N50" s="164">
        <v>11</v>
      </c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>
      <c r="B51" s="79" t="str">
        <f>'Summary-hours'!B51</f>
        <v>Arcos</v>
      </c>
      <c r="C51" s="67">
        <v>0</v>
      </c>
      <c r="D51" s="67"/>
      <c r="E51" s="67"/>
      <c r="F51" s="67"/>
      <c r="G51" s="67"/>
      <c r="H51" s="67">
        <v>5</v>
      </c>
      <c r="I51" s="67">
        <v>30</v>
      </c>
      <c r="J51" s="67">
        <v>28</v>
      </c>
      <c r="K51" s="67">
        <v>10</v>
      </c>
      <c r="L51" s="67">
        <v>10</v>
      </c>
      <c r="M51" s="67">
        <v>32</v>
      </c>
      <c r="N51" s="164">
        <v>32</v>
      </c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282" t="s">
        <v>117</v>
      </c>
      <c r="C52" s="67"/>
      <c r="D52" s="67"/>
      <c r="E52" s="67"/>
      <c r="F52" s="67"/>
      <c r="G52" s="67"/>
      <c r="H52" s="67"/>
      <c r="I52" s="67"/>
      <c r="J52" s="67"/>
      <c r="K52" s="67">
        <v>130</v>
      </c>
      <c r="L52" s="67">
        <v>130</v>
      </c>
      <c r="M52" s="272"/>
      <c r="N52" s="272"/>
      <c r="O52" s="265"/>
      <c r="P52" s="265"/>
      <c r="Q52" s="265"/>
      <c r="R52" s="265"/>
      <c r="S52" s="265"/>
      <c r="T52" s="265"/>
      <c r="U52" s="272"/>
      <c r="V52" s="272"/>
      <c r="W52" s="272"/>
      <c r="X52" s="272"/>
      <c r="Y52" s="272"/>
      <c r="Z52" s="283"/>
    </row>
    <row r="53" spans="2:26" ht="15.75" thickBot="1">
      <c r="B53" s="12" t="s">
        <v>101</v>
      </c>
      <c r="C53" s="41">
        <f>SUM(C38:C52)</f>
        <v>12</v>
      </c>
      <c r="D53" s="41"/>
      <c r="E53" s="41"/>
      <c r="F53" s="41"/>
      <c r="G53" s="41"/>
      <c r="H53" s="41">
        <f t="shared" ref="H53:J53" si="3">SUM(H38:H52)</f>
        <v>43</v>
      </c>
      <c r="I53" s="41">
        <f t="shared" si="3"/>
        <v>174</v>
      </c>
      <c r="J53" s="41">
        <f t="shared" si="3"/>
        <v>136</v>
      </c>
      <c r="K53" s="41">
        <f>SUM(K38:K52)</f>
        <v>255</v>
      </c>
      <c r="L53" s="41">
        <f>SUM(L38:L52)</f>
        <v>255</v>
      </c>
      <c r="M53" s="41">
        <f t="shared" ref="M53:N53" si="4">SUM(M38:M52)</f>
        <v>63</v>
      </c>
      <c r="N53" s="41">
        <f t="shared" si="4"/>
        <v>63</v>
      </c>
      <c r="O53" s="82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80"/>
    </row>
  </sheetData>
  <mergeCells count="5">
    <mergeCell ref="B2:N2"/>
    <mergeCell ref="C4:N4"/>
    <mergeCell ref="C33:N33"/>
    <mergeCell ref="O4:Z4"/>
    <mergeCell ref="O33:Z33"/>
  </mergeCells>
  <hyperlinks>
    <hyperlink ref="B1" location="ESTA_Projects!A1" display="Return to Projects" xr:uid="{75CCDE77-0674-44CA-B089-EB0A37346D9B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FF91-201F-40D3-95E9-137C37E70C82}">
  <dimension ref="A1:AE52"/>
  <sheetViews>
    <sheetView showZeros="0" zoomScale="90" zoomScaleNormal="90" workbookViewId="0">
      <selection activeCell="X29" sqref="X29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242"/>
      <c r="D6" s="236"/>
      <c r="E6" s="236"/>
      <c r="F6" s="236"/>
      <c r="G6" s="235"/>
      <c r="H6" s="235"/>
      <c r="I6" s="233"/>
      <c r="J6" s="233"/>
      <c r="K6" s="233"/>
      <c r="L6" s="233"/>
      <c r="M6" s="233"/>
      <c r="N6" s="234"/>
      <c r="O6" s="235"/>
      <c r="P6" s="235"/>
      <c r="Q6" s="235"/>
      <c r="R6" s="235"/>
      <c r="S6" s="235"/>
      <c r="T6" s="235"/>
      <c r="U6" s="233"/>
      <c r="V6" s="233"/>
      <c r="W6" s="233"/>
      <c r="X6" s="233"/>
      <c r="Y6" s="233"/>
      <c r="Z6" s="237"/>
      <c r="AB6" s="16"/>
      <c r="AC6" s="149"/>
      <c r="AD6" s="172"/>
    </row>
    <row r="7" spans="1:31">
      <c r="B7" s="8"/>
      <c r="C7" s="236"/>
      <c r="D7" s="236"/>
      <c r="E7" s="236"/>
      <c r="F7" s="236"/>
      <c r="G7" s="235"/>
      <c r="H7" s="235"/>
      <c r="I7" s="238"/>
      <c r="J7" s="238"/>
      <c r="K7" s="238"/>
      <c r="L7" s="238"/>
      <c r="M7" s="238"/>
      <c r="N7" s="239"/>
      <c r="O7" s="235"/>
      <c r="P7" s="235"/>
      <c r="Q7" s="235"/>
      <c r="R7" s="235"/>
      <c r="S7" s="235"/>
      <c r="T7" s="235"/>
      <c r="U7" s="238"/>
      <c r="V7" s="238"/>
      <c r="W7" s="238"/>
      <c r="X7" s="238"/>
      <c r="Y7" s="238"/>
      <c r="Z7" s="241"/>
      <c r="AB7" s="16"/>
      <c r="AC7" s="149"/>
      <c r="AD7" s="172"/>
    </row>
    <row r="8" spans="1:31">
      <c r="B8" s="8" t="str">
        <f>'Summary-hours'!B8</f>
        <v>Atanacio</v>
      </c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43"/>
      <c r="O8" s="262"/>
      <c r="P8" s="262"/>
      <c r="Q8" s="262"/>
      <c r="R8" s="262"/>
      <c r="S8" s="262"/>
      <c r="T8" s="262"/>
      <c r="U8" s="255"/>
      <c r="V8" s="255"/>
      <c r="W8" s="255"/>
      <c r="X8" s="255"/>
      <c r="Y8" s="255"/>
      <c r="Z8" s="256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43"/>
      <c r="O9" s="262"/>
      <c r="P9" s="262"/>
      <c r="Q9" s="262"/>
      <c r="R9" s="262"/>
      <c r="S9" s="262"/>
      <c r="T9" s="262"/>
      <c r="U9" s="255"/>
      <c r="V9" s="255"/>
      <c r="W9" s="255"/>
      <c r="X9" s="255"/>
      <c r="Y9" s="255"/>
      <c r="Z9" s="256"/>
      <c r="AB9" s="16"/>
      <c r="AC9" s="149"/>
      <c r="AD9" s="172"/>
    </row>
    <row r="10" spans="1:31">
      <c r="B10" s="8" t="str">
        <f>'Summary-hours'!B10</f>
        <v>Caceres</v>
      </c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43"/>
      <c r="O10" s="262"/>
      <c r="P10" s="262"/>
      <c r="Q10" s="262"/>
      <c r="R10" s="262"/>
      <c r="S10" s="262"/>
      <c r="T10" s="262"/>
      <c r="U10" s="255"/>
      <c r="V10" s="255"/>
      <c r="W10" s="255"/>
      <c r="X10" s="255"/>
      <c r="Y10" s="255"/>
      <c r="Z10" s="256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43"/>
      <c r="O11" s="262"/>
      <c r="P11" s="262"/>
      <c r="Q11" s="262"/>
      <c r="R11" s="262"/>
      <c r="S11" s="262"/>
      <c r="T11" s="262"/>
      <c r="U11" s="255"/>
      <c r="V11" s="255"/>
      <c r="W11" s="255"/>
      <c r="X11" s="255"/>
      <c r="Y11" s="255"/>
      <c r="Z11" s="256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43"/>
      <c r="O12" s="262"/>
      <c r="P12" s="262"/>
      <c r="Q12" s="262"/>
      <c r="R12" s="262"/>
      <c r="S12" s="262"/>
      <c r="T12" s="262"/>
      <c r="U12" s="255"/>
      <c r="V12" s="255"/>
      <c r="W12" s="255"/>
      <c r="X12" s="255"/>
      <c r="Y12" s="255"/>
      <c r="Z12" s="256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43"/>
      <c r="O13" s="262"/>
      <c r="P13" s="262"/>
      <c r="Q13" s="262"/>
      <c r="R13" s="262"/>
      <c r="S13" s="262"/>
      <c r="T13" s="262"/>
      <c r="U13" s="255"/>
      <c r="V13" s="255"/>
      <c r="W13" s="255"/>
      <c r="X13" s="255"/>
      <c r="Y13" s="255"/>
      <c r="Z13" s="256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43"/>
      <c r="O14" s="262"/>
      <c r="P14" s="262"/>
      <c r="Q14" s="262"/>
      <c r="R14" s="262"/>
      <c r="S14" s="262"/>
      <c r="T14" s="262"/>
      <c r="U14" s="255"/>
      <c r="V14" s="255"/>
      <c r="W14" s="255"/>
      <c r="X14" s="255"/>
      <c r="Y14" s="255"/>
      <c r="Z14" s="256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43"/>
      <c r="O15" s="262"/>
      <c r="P15" s="262"/>
      <c r="Q15" s="262"/>
      <c r="R15" s="262"/>
      <c r="S15" s="262"/>
      <c r="T15" s="262"/>
      <c r="U15" s="255"/>
      <c r="V15" s="255"/>
      <c r="W15" s="255"/>
      <c r="X15" s="255"/>
      <c r="Y15" s="255"/>
      <c r="Z15" s="256"/>
      <c r="AB15" s="16"/>
      <c r="AC15" s="149"/>
      <c r="AD15" s="172"/>
    </row>
    <row r="16" spans="1:31">
      <c r="B16" s="79" t="str">
        <f>'Summary-hours'!B16</f>
        <v>Shaeffer</v>
      </c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43"/>
      <c r="O16" s="262"/>
      <c r="P16" s="262"/>
      <c r="Q16" s="262"/>
      <c r="R16" s="262"/>
      <c r="S16" s="262"/>
      <c r="T16" s="262"/>
      <c r="U16" s="255"/>
      <c r="V16" s="255"/>
      <c r="W16" s="255"/>
      <c r="X16" s="255"/>
      <c r="Y16" s="255"/>
      <c r="Z16" s="256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43"/>
      <c r="O17" s="262"/>
      <c r="P17" s="262"/>
      <c r="Q17" s="262"/>
      <c r="R17" s="262"/>
      <c r="S17" s="262"/>
      <c r="T17" s="262"/>
      <c r="U17" s="255"/>
      <c r="V17" s="255"/>
      <c r="W17" s="255"/>
      <c r="X17" s="255"/>
      <c r="Y17" s="255"/>
      <c r="Z17" s="256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43"/>
      <c r="O18" s="262"/>
      <c r="P18" s="262"/>
      <c r="Q18" s="262"/>
      <c r="R18" s="262"/>
      <c r="S18" s="262"/>
      <c r="T18" s="262"/>
      <c r="U18" s="255"/>
      <c r="V18" s="255"/>
      <c r="W18" s="255"/>
      <c r="X18" s="255"/>
      <c r="Y18" s="255"/>
      <c r="Z18" s="256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43"/>
      <c r="O19" s="262"/>
      <c r="P19" s="262"/>
      <c r="Q19" s="262"/>
      <c r="R19" s="262"/>
      <c r="S19" s="262"/>
      <c r="T19" s="262"/>
      <c r="U19" s="255"/>
      <c r="V19" s="255"/>
      <c r="W19" s="255"/>
      <c r="X19" s="255"/>
      <c r="Y19" s="255"/>
      <c r="Z19" s="256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258"/>
      <c r="D20" s="258"/>
      <c r="E20" s="258"/>
      <c r="F20" s="258"/>
      <c r="G20" s="258"/>
      <c r="H20" s="258"/>
      <c r="I20" s="255"/>
      <c r="J20" s="255"/>
      <c r="K20" s="255"/>
      <c r="L20" s="255"/>
      <c r="M20" s="255"/>
      <c r="N20" s="257"/>
      <c r="O20" s="262"/>
      <c r="P20" s="262"/>
      <c r="Q20" s="262"/>
      <c r="R20" s="262"/>
      <c r="S20" s="262"/>
      <c r="T20" s="262"/>
      <c r="U20" s="255"/>
      <c r="V20" s="255"/>
      <c r="W20" s="255"/>
      <c r="X20" s="255"/>
      <c r="Y20" s="255"/>
      <c r="Z20" s="256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258"/>
      <c r="D21" s="258"/>
      <c r="E21" s="258"/>
      <c r="F21" s="258"/>
      <c r="G21" s="258"/>
      <c r="H21" s="258"/>
      <c r="I21" s="255"/>
      <c r="J21" s="255"/>
      <c r="K21" s="255"/>
      <c r="L21" s="255"/>
      <c r="M21" s="255"/>
      <c r="N21" s="257"/>
      <c r="O21" s="262"/>
      <c r="P21" s="262"/>
      <c r="Q21" s="262"/>
      <c r="R21" s="262"/>
      <c r="S21" s="262"/>
      <c r="T21" s="262"/>
      <c r="U21" s="255"/>
      <c r="V21" s="255"/>
      <c r="W21" s="255"/>
      <c r="X21" s="255"/>
      <c r="Y21" s="255"/>
      <c r="Z21" s="256"/>
      <c r="AB21" s="16"/>
      <c r="AC21" s="149"/>
      <c r="AD21" s="172">
        <f t="shared" si="0"/>
        <v>0</v>
      </c>
    </row>
    <row r="22" spans="2:30">
      <c r="B22" s="79"/>
      <c r="C22" s="258"/>
      <c r="D22" s="258"/>
      <c r="E22" s="258"/>
      <c r="F22" s="258"/>
      <c r="G22" s="258"/>
      <c r="H22" s="258"/>
      <c r="I22" s="255"/>
      <c r="J22" s="255"/>
      <c r="K22" s="255"/>
      <c r="L22" s="255"/>
      <c r="M22" s="255"/>
      <c r="N22" s="257"/>
      <c r="O22" s="262"/>
      <c r="P22" s="262"/>
      <c r="Q22" s="262"/>
      <c r="R22" s="262"/>
      <c r="S22" s="262"/>
      <c r="T22" s="262"/>
      <c r="U22" s="255"/>
      <c r="V22" s="255"/>
      <c r="W22" s="255"/>
      <c r="X22" s="255"/>
      <c r="Y22" s="255"/>
      <c r="Z22" s="256"/>
      <c r="AB22" s="16"/>
      <c r="AC22" s="149"/>
      <c r="AD22" s="172"/>
    </row>
    <row r="23" spans="2:30">
      <c r="B23" s="79"/>
      <c r="C23" s="258"/>
      <c r="D23" s="258"/>
      <c r="E23" s="258"/>
      <c r="F23" s="258"/>
      <c r="G23" s="258"/>
      <c r="H23" s="258"/>
      <c r="I23" s="255"/>
      <c r="J23" s="255"/>
      <c r="K23" s="255"/>
      <c r="L23" s="255"/>
      <c r="M23" s="255"/>
      <c r="N23" s="257"/>
      <c r="O23" s="262"/>
      <c r="P23" s="262"/>
      <c r="Q23" s="262"/>
      <c r="R23" s="262"/>
      <c r="S23" s="262"/>
      <c r="T23" s="262"/>
      <c r="U23" s="255"/>
      <c r="V23" s="255"/>
      <c r="W23" s="255"/>
      <c r="X23" s="255"/>
      <c r="Y23" s="255"/>
      <c r="Z23" s="256"/>
      <c r="AB23" s="16"/>
      <c r="AC23" s="149"/>
      <c r="AD23" s="172"/>
    </row>
    <row r="24" spans="2:30">
      <c r="B24" s="79">
        <f>'Summary-hours'!B24</f>
        <v>0</v>
      </c>
      <c r="C24" s="258"/>
      <c r="D24" s="258"/>
      <c r="E24" s="258"/>
      <c r="F24" s="258"/>
      <c r="G24" s="258"/>
      <c r="H24" s="258"/>
      <c r="I24" s="255"/>
      <c r="J24" s="255"/>
      <c r="K24" s="255"/>
      <c r="L24" s="255"/>
      <c r="M24" s="255"/>
      <c r="N24" s="257"/>
      <c r="O24" s="262"/>
      <c r="P24" s="262"/>
      <c r="Q24" s="262"/>
      <c r="R24" s="262"/>
      <c r="S24" s="262"/>
      <c r="T24" s="262"/>
      <c r="U24" s="255"/>
      <c r="V24" s="255"/>
      <c r="W24" s="255"/>
      <c r="X24" s="255"/>
      <c r="Y24" s="255"/>
      <c r="Z24" s="256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9"/>
      <c r="O25" s="262"/>
      <c r="P25" s="262"/>
      <c r="Q25" s="262"/>
      <c r="R25" s="262"/>
      <c r="S25" s="262"/>
      <c r="T25" s="262"/>
      <c r="U25" s="255"/>
      <c r="V25" s="255"/>
      <c r="W25" s="255"/>
      <c r="X25" s="255"/>
      <c r="Y25" s="255"/>
      <c r="Z25" s="256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2">
        <v>0</v>
      </c>
      <c r="O26" s="41">
        <f t="shared" ref="O26:Z26" si="1">SUM(O8:O25)</f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68"/>
      <c r="AC26" s="167"/>
      <c r="AD26" s="173"/>
    </row>
    <row r="29" spans="2:30">
      <c r="H29" s="183"/>
      <c r="K29" s="182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>
        <v>2024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>
        <v>2025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120"/>
      <c r="D35" s="121"/>
      <c r="E35" s="121"/>
      <c r="F35" s="121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83">
        <v>0</v>
      </c>
      <c r="D36" s="83">
        <v>0</v>
      </c>
      <c r="E36" s="83">
        <v>0</v>
      </c>
      <c r="F36" s="83">
        <v>0</v>
      </c>
      <c r="G36" s="56">
        <v>0</v>
      </c>
      <c r="H36" s="56"/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164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4:Z4"/>
    <mergeCell ref="O33:Z33"/>
  </mergeCells>
  <hyperlinks>
    <hyperlink ref="B1" location="ESTA_Projects!A1" display="Return to Projects" xr:uid="{18854D86-0CEB-425A-8E4B-4430C5FE50C2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17C9-4346-4A3E-8157-20B06D7892D6}">
  <dimension ref="A1:AE55"/>
  <sheetViews>
    <sheetView showZeros="0" topLeftCell="B1" zoomScale="90" zoomScaleNormal="90" workbookViewId="0">
      <selection activeCell="C37" sqref="C37:Z51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44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89"/>
      <c r="C5" s="91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18"/>
      <c r="D6" s="119"/>
      <c r="E6" s="119"/>
      <c r="F6" s="119"/>
      <c r="G6" s="119"/>
      <c r="H6" s="142"/>
      <c r="I6" s="145"/>
      <c r="J6" s="10"/>
      <c r="K6" s="10"/>
      <c r="L6" s="10"/>
      <c r="M6" s="10"/>
      <c r="N6" s="159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19"/>
      <c r="D7" s="119"/>
      <c r="E7" s="119"/>
      <c r="F7" s="119"/>
      <c r="G7" s="119"/>
      <c r="H7" s="142"/>
      <c r="I7" s="143"/>
      <c r="J7" s="107"/>
      <c r="K7" s="107"/>
      <c r="L7" s="107"/>
      <c r="M7" s="107"/>
      <c r="N7" s="160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261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261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261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261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261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261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261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261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261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261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261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261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68"/>
      <c r="D20" s="68"/>
      <c r="E20" s="68"/>
      <c r="F20" s="68"/>
      <c r="G20" s="68"/>
      <c r="H20" s="68"/>
      <c r="I20" s="246"/>
      <c r="J20" s="246"/>
      <c r="K20" s="246"/>
      <c r="L20" s="246"/>
      <c r="M20" s="246"/>
      <c r="N20" s="249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68"/>
      <c r="D21" s="68"/>
      <c r="E21" s="68"/>
      <c r="F21" s="68"/>
      <c r="G21" s="68"/>
      <c r="H21" s="68"/>
      <c r="I21" s="246"/>
      <c r="J21" s="246"/>
      <c r="K21" s="246"/>
      <c r="L21" s="246"/>
      <c r="M21" s="246"/>
      <c r="N21" s="249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68"/>
      <c r="D22" s="68"/>
      <c r="E22" s="68"/>
      <c r="F22" s="68"/>
      <c r="G22" s="68"/>
      <c r="H22" s="68"/>
      <c r="I22" s="246"/>
      <c r="J22" s="246"/>
      <c r="K22" s="246"/>
      <c r="L22" s="246"/>
      <c r="M22" s="246"/>
      <c r="N22" s="249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68"/>
      <c r="D23" s="68"/>
      <c r="E23" s="68"/>
      <c r="F23" s="68"/>
      <c r="G23" s="68"/>
      <c r="H23" s="68"/>
      <c r="I23" s="246"/>
      <c r="J23" s="246"/>
      <c r="K23" s="246"/>
      <c r="L23" s="246"/>
      <c r="M23" s="246"/>
      <c r="N23" s="249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68"/>
      <c r="D24" s="68"/>
      <c r="E24" s="68"/>
      <c r="F24" s="68"/>
      <c r="G24" s="68"/>
      <c r="H24" s="68"/>
      <c r="I24" s="246"/>
      <c r="J24" s="246"/>
      <c r="K24" s="246"/>
      <c r="L24" s="246"/>
      <c r="M24" s="246"/>
      <c r="N24" s="249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2">
        <v>0</v>
      </c>
      <c r="O26" s="41">
        <f t="shared" ref="O26:Z26" si="1">SUM(O8:O25)</f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7"/>
      <c r="AC26" s="167"/>
      <c r="AD26" s="173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129"/>
      <c r="D35" s="130"/>
      <c r="E35" s="130"/>
      <c r="F35" s="130"/>
      <c r="G35" s="130"/>
      <c r="H35" s="130"/>
      <c r="I35" s="130"/>
      <c r="J35" s="131"/>
      <c r="K35" s="131"/>
      <c r="L35" s="131"/>
      <c r="M35" s="131"/>
      <c r="N35" s="132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133">
        <v>0</v>
      </c>
      <c r="D36" s="133">
        <v>0</v>
      </c>
      <c r="E36" s="133">
        <v>0</v>
      </c>
      <c r="F36" s="138">
        <v>0</v>
      </c>
      <c r="G36" s="138">
        <v>0</v>
      </c>
      <c r="H36" s="134">
        <v>0</v>
      </c>
      <c r="I36" s="135">
        <v>0</v>
      </c>
      <c r="J36" s="135">
        <v>0</v>
      </c>
      <c r="K36" s="135">
        <v>0</v>
      </c>
      <c r="L36" s="135">
        <v>0</v>
      </c>
      <c r="M36" s="135">
        <v>0</v>
      </c>
      <c r="N36" s="165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1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270"/>
      <c r="D38" s="270"/>
      <c r="E38" s="270"/>
      <c r="F38" s="270"/>
      <c r="G38" s="270"/>
      <c r="H38" s="270"/>
      <c r="I38" s="270"/>
      <c r="J38" s="270"/>
      <c r="K38" s="270"/>
      <c r="L38" s="270"/>
      <c r="M38" s="270"/>
      <c r="N38" s="271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1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1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270"/>
      <c r="D41" s="270"/>
      <c r="E41" s="270"/>
      <c r="F41" s="270"/>
      <c r="G41" s="270"/>
      <c r="H41" s="270"/>
      <c r="I41" s="270"/>
      <c r="J41" s="270"/>
      <c r="K41" s="270"/>
      <c r="L41" s="270"/>
      <c r="M41" s="270"/>
      <c r="N41" s="271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270"/>
      <c r="D42" s="270"/>
      <c r="E42" s="270"/>
      <c r="F42" s="270"/>
      <c r="G42" s="270"/>
      <c r="H42" s="270"/>
      <c r="I42" s="270"/>
      <c r="J42" s="270"/>
      <c r="K42" s="270"/>
      <c r="L42" s="270"/>
      <c r="M42" s="270"/>
      <c r="N42" s="271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270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1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1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270"/>
      <c r="D45" s="270"/>
      <c r="E45" s="270"/>
      <c r="F45" s="270"/>
      <c r="G45" s="270"/>
      <c r="H45" s="270"/>
      <c r="I45" s="270"/>
      <c r="J45" s="270"/>
      <c r="K45" s="270"/>
      <c r="L45" s="270"/>
      <c r="M45" s="270"/>
      <c r="N45" s="271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1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270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1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270"/>
      <c r="D48" s="270"/>
      <c r="E48" s="270"/>
      <c r="F48" s="270"/>
      <c r="G48" s="270"/>
      <c r="H48" s="270"/>
      <c r="I48" s="270"/>
      <c r="J48" s="270"/>
      <c r="K48" s="270"/>
      <c r="L48" s="270"/>
      <c r="M48" s="270"/>
      <c r="N48" s="271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270"/>
      <c r="D49" s="270"/>
      <c r="E49" s="270"/>
      <c r="F49" s="270"/>
      <c r="G49" s="270"/>
      <c r="H49" s="270"/>
      <c r="I49" s="270"/>
      <c r="J49" s="270"/>
      <c r="K49" s="270"/>
      <c r="L49" s="270"/>
      <c r="M49" s="270"/>
      <c r="N49" s="271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270"/>
      <c r="D50" s="270"/>
      <c r="E50" s="270"/>
      <c r="F50" s="270"/>
      <c r="G50" s="270"/>
      <c r="H50" s="270"/>
      <c r="I50" s="270"/>
      <c r="J50" s="270"/>
      <c r="K50" s="270"/>
      <c r="L50" s="270"/>
      <c r="M50" s="270"/>
      <c r="N50" s="271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270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1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  <row r="55" spans="2:26">
      <c r="G55">
        <f>G52+G26</f>
        <v>0</v>
      </c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00211608-55B2-491D-9F98-E4AEF0701EF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771E-1E88-4425-8091-29B5666360EB}">
  <dimension ref="A1:AE52"/>
  <sheetViews>
    <sheetView showZeros="0" topLeftCell="B3" zoomScale="106" zoomScaleNormal="106" workbookViewId="0">
      <selection activeCell="C37" sqref="C37:Z51"/>
    </sheetView>
  </sheetViews>
  <sheetFormatPr defaultColWidth="8.7109375" defaultRowHeight="15"/>
  <cols>
    <col min="1" max="1" width="9.140625"/>
    <col min="2" max="2" width="23.85546875" customWidth="1"/>
    <col min="3" max="28" width="9.140625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18"/>
      <c r="D6" s="119"/>
      <c r="E6" s="119"/>
      <c r="F6" s="119"/>
      <c r="G6" s="68"/>
      <c r="H6" s="68"/>
      <c r="I6" s="35"/>
      <c r="J6" s="35"/>
      <c r="K6" s="35"/>
      <c r="L6" s="139"/>
      <c r="M6" s="35"/>
      <c r="N6" s="162"/>
      <c r="O6" s="68"/>
      <c r="P6" s="68"/>
      <c r="Q6" s="68"/>
      <c r="R6" s="68"/>
      <c r="S6" s="68"/>
      <c r="T6" s="68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19"/>
      <c r="D7" s="119"/>
      <c r="E7" s="119"/>
      <c r="F7" s="119"/>
      <c r="G7" s="68"/>
      <c r="H7" s="142"/>
      <c r="I7" s="43"/>
      <c r="J7" s="43"/>
      <c r="K7" s="43"/>
      <c r="L7" s="33"/>
      <c r="M7" s="37"/>
      <c r="N7" s="38"/>
      <c r="O7" s="68"/>
      <c r="P7" s="68"/>
      <c r="Q7" s="68"/>
      <c r="R7" s="68"/>
      <c r="S7" s="68"/>
      <c r="T7" s="68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248"/>
      <c r="D15" s="248"/>
      <c r="E15" s="248"/>
      <c r="F15" s="248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248"/>
      <c r="D16" s="248"/>
      <c r="E16" s="248"/>
      <c r="F16" s="248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67"/>
      <c r="J20" s="67"/>
      <c r="K20" s="67"/>
      <c r="L20" s="67"/>
      <c r="M20" s="67"/>
      <c r="N20" s="164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248"/>
      <c r="D21" s="248"/>
      <c r="E21" s="248"/>
      <c r="F21" s="248"/>
      <c r="G21" s="248"/>
      <c r="H21" s="248"/>
      <c r="I21" s="67"/>
      <c r="J21" s="67"/>
      <c r="K21" s="67"/>
      <c r="L21" s="67"/>
      <c r="M21" s="67"/>
      <c r="N21" s="164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248"/>
      <c r="D22" s="248"/>
      <c r="E22" s="248"/>
      <c r="F22" s="248"/>
      <c r="G22" s="248"/>
      <c r="H22" s="248"/>
      <c r="I22" s="67"/>
      <c r="J22" s="67"/>
      <c r="K22" s="67"/>
      <c r="L22" s="67"/>
      <c r="M22" s="67"/>
      <c r="N22" s="164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248"/>
      <c r="D23" s="248"/>
      <c r="E23" s="248"/>
      <c r="F23" s="248"/>
      <c r="G23" s="248"/>
      <c r="H23" s="248"/>
      <c r="I23" s="67"/>
      <c r="J23" s="67"/>
      <c r="K23" s="67"/>
      <c r="L23" s="67"/>
      <c r="M23" s="67"/>
      <c r="N23" s="164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248"/>
      <c r="D24" s="248"/>
      <c r="E24" s="248"/>
      <c r="F24" s="248"/>
      <c r="G24" s="248"/>
      <c r="H24" s="248"/>
      <c r="I24" s="67"/>
      <c r="J24" s="67"/>
      <c r="K24" s="67"/>
      <c r="L24" s="67"/>
      <c r="M24" s="67"/>
      <c r="N24" s="164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2">
        <v>0</v>
      </c>
      <c r="O26" s="41">
        <f t="shared" ref="O26:Z26" si="1">SUM(O8:O25)</f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7"/>
      <c r="AC26" s="167"/>
      <c r="AD26" s="173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120"/>
      <c r="D35" s="121"/>
      <c r="E35" s="121"/>
      <c r="F35" s="121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67"/>
      <c r="D36" s="67"/>
      <c r="E36" s="67"/>
      <c r="F36" s="67"/>
      <c r="G36" s="56"/>
      <c r="H36" s="56">
        <v>0</v>
      </c>
      <c r="I36" s="107">
        <v>0</v>
      </c>
      <c r="J36" s="143">
        <v>0</v>
      </c>
      <c r="K36" s="143">
        <v>0</v>
      </c>
      <c r="L36" s="33">
        <v>0</v>
      </c>
      <c r="M36" s="33">
        <v>0</v>
      </c>
      <c r="N36" s="164">
        <v>0</v>
      </c>
      <c r="O36" s="67">
        <v>0</v>
      </c>
      <c r="P36" s="67">
        <v>0</v>
      </c>
      <c r="Q36" s="67">
        <v>0</v>
      </c>
      <c r="R36" s="67">
        <v>0</v>
      </c>
      <c r="S36" s="56">
        <v>0</v>
      </c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O4:Z4"/>
    <mergeCell ref="C33:N33"/>
    <mergeCell ref="O33:Z33"/>
  </mergeCells>
  <hyperlinks>
    <hyperlink ref="B1" location="ESTA_Projects!A1" display="Return to Projects" xr:uid="{B42D9DE2-0E5D-4F82-8C9A-B78BADBBEDF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55FD-F93B-49BA-BF67-3ED1494092DA}">
  <dimension ref="A1:AE52"/>
  <sheetViews>
    <sheetView showZeros="0" topLeftCell="A3" zoomScale="90" zoomScaleNormal="90" workbookViewId="0">
      <selection activeCell="C37" sqref="C37:Z51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18"/>
      <c r="D6" s="142"/>
      <c r="E6" s="142"/>
      <c r="F6" s="142"/>
      <c r="G6" s="142"/>
      <c r="H6" s="142"/>
      <c r="I6" s="145"/>
      <c r="J6" s="10"/>
      <c r="K6" s="10"/>
      <c r="L6" s="10"/>
      <c r="M6" s="10"/>
      <c r="N6" s="159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19"/>
      <c r="D7" s="142"/>
      <c r="E7" s="142"/>
      <c r="F7" s="142"/>
      <c r="G7" s="142"/>
      <c r="H7" s="142"/>
      <c r="I7" s="143"/>
      <c r="J7" s="107"/>
      <c r="K7" s="107"/>
      <c r="L7" s="37"/>
      <c r="M7" s="107"/>
      <c r="N7" s="160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246"/>
      <c r="J20" s="246"/>
      <c r="K20" s="246"/>
      <c r="L20" s="67"/>
      <c r="M20" s="67"/>
      <c r="N20" s="164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248"/>
      <c r="D21" s="248"/>
      <c r="E21" s="248"/>
      <c r="F21" s="248"/>
      <c r="G21" s="248"/>
      <c r="H21" s="248"/>
      <c r="I21" s="246"/>
      <c r="J21" s="246"/>
      <c r="K21" s="246"/>
      <c r="L21" s="67"/>
      <c r="M21" s="67"/>
      <c r="N21" s="164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248"/>
      <c r="D22" s="248"/>
      <c r="E22" s="248"/>
      <c r="F22" s="248"/>
      <c r="G22" s="248"/>
      <c r="H22" s="248"/>
      <c r="I22" s="246"/>
      <c r="J22" s="246"/>
      <c r="K22" s="246"/>
      <c r="L22" s="67"/>
      <c r="M22" s="67"/>
      <c r="N22" s="164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248"/>
      <c r="D23" s="248"/>
      <c r="E23" s="248"/>
      <c r="F23" s="248"/>
      <c r="G23" s="248"/>
      <c r="H23" s="248"/>
      <c r="I23" s="246"/>
      <c r="J23" s="246"/>
      <c r="K23" s="246"/>
      <c r="L23" s="67"/>
      <c r="M23" s="67"/>
      <c r="N23" s="164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248"/>
      <c r="D24" s="248"/>
      <c r="E24" s="248"/>
      <c r="F24" s="248"/>
      <c r="G24" s="248"/>
      <c r="H24" s="248"/>
      <c r="I24" s="246"/>
      <c r="J24" s="246"/>
      <c r="K24" s="246"/>
      <c r="L24" s="67"/>
      <c r="M24" s="67"/>
      <c r="N24" s="164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v>0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41">
        <v>0</v>
      </c>
      <c r="K26" s="41">
        <v>0</v>
      </c>
      <c r="L26" s="41">
        <v>0</v>
      </c>
      <c r="M26" s="41">
        <v>0</v>
      </c>
      <c r="N26" s="42">
        <v>0</v>
      </c>
      <c r="O26" s="41">
        <f t="shared" ref="O26:Z26" si="1">SUM(O8:O25)</f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7"/>
      <c r="AC26" s="167"/>
      <c r="AD26" s="173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6599F249-A736-4F5C-9EB4-E3F77EB5CFF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731E-407D-4B63-ACB5-079453DE8E02}">
  <dimension ref="A1:AE52"/>
  <sheetViews>
    <sheetView showZeros="0" zoomScale="90" zoomScaleNormal="90" workbookViewId="0">
      <selection activeCell="C37" sqref="C37:Z51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1"/>
      <c r="D6" s="139"/>
      <c r="E6" s="139"/>
      <c r="F6" s="142"/>
      <c r="G6" s="142"/>
      <c r="H6" s="142"/>
      <c r="I6" s="142"/>
      <c r="J6" s="35"/>
      <c r="K6" s="35"/>
      <c r="L6" s="35"/>
      <c r="M6" s="35"/>
      <c r="N6" s="162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35"/>
      <c r="D7" s="139"/>
      <c r="E7" s="139"/>
      <c r="F7" s="142"/>
      <c r="G7" s="142"/>
      <c r="H7" s="142"/>
      <c r="I7" s="43"/>
      <c r="J7" s="37"/>
      <c r="K7" s="37"/>
      <c r="L7" s="37"/>
      <c r="M7" s="37"/>
      <c r="N7" s="38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67"/>
      <c r="J20" s="67"/>
      <c r="K20" s="67"/>
      <c r="L20" s="67"/>
      <c r="M20" s="67"/>
      <c r="N20" s="164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248"/>
      <c r="D21" s="248"/>
      <c r="E21" s="248"/>
      <c r="F21" s="248"/>
      <c r="G21" s="248"/>
      <c r="H21" s="248"/>
      <c r="I21" s="67"/>
      <c r="J21" s="67"/>
      <c r="K21" s="67"/>
      <c r="L21" s="67"/>
      <c r="M21" s="67"/>
      <c r="N21" s="164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248"/>
      <c r="D22" s="248"/>
      <c r="E22" s="248"/>
      <c r="F22" s="248"/>
      <c r="G22" s="248"/>
      <c r="H22" s="248"/>
      <c r="I22" s="67"/>
      <c r="J22" s="67"/>
      <c r="K22" s="67"/>
      <c r="L22" s="67"/>
      <c r="M22" s="67"/>
      <c r="N22" s="164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248"/>
      <c r="D23" s="248"/>
      <c r="E23" s="248"/>
      <c r="F23" s="248"/>
      <c r="G23" s="248"/>
      <c r="H23" s="248"/>
      <c r="I23" s="67"/>
      <c r="J23" s="67"/>
      <c r="K23" s="67"/>
      <c r="L23" s="67"/>
      <c r="M23" s="67"/>
      <c r="N23" s="164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248"/>
      <c r="D24" s="248"/>
      <c r="E24" s="248"/>
      <c r="F24" s="248"/>
      <c r="G24" s="248"/>
      <c r="H24" s="248"/>
      <c r="I24" s="67"/>
      <c r="J24" s="67"/>
      <c r="K24" s="67"/>
      <c r="L24" s="67"/>
      <c r="M24" s="67"/>
      <c r="N24" s="164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v>0</v>
      </c>
      <c r="D26" s="41">
        <v>0</v>
      </c>
      <c r="E26" s="41">
        <v>0</v>
      </c>
      <c r="F26" s="144">
        <v>0</v>
      </c>
      <c r="G26" s="156">
        <v>0</v>
      </c>
      <c r="H26" s="156">
        <v>0</v>
      </c>
      <c r="I26" s="156">
        <v>0</v>
      </c>
      <c r="J26" s="156">
        <v>0</v>
      </c>
      <c r="K26" s="156">
        <v>0</v>
      </c>
      <c r="L26" s="156">
        <v>0</v>
      </c>
      <c r="M26" s="41">
        <v>0</v>
      </c>
      <c r="N26" s="42">
        <v>0</v>
      </c>
      <c r="O26" s="41">
        <f t="shared" ref="O26:Z26" si="1">SUM(O8:O25)</f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7"/>
      <c r="AC26" s="167"/>
      <c r="AD26" s="173"/>
    </row>
    <row r="28" spans="2:30">
      <c r="M28" s="45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4:Z4"/>
    <mergeCell ref="O33:Z33"/>
  </mergeCells>
  <hyperlinks>
    <hyperlink ref="B1" location="ESTA_Projects!A1" display="Return to Projects" xr:uid="{58B416DA-B533-46CA-8D5A-12DEB896D9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A0EC-9DD3-4575-8266-5E9F9AD5BF47}">
  <dimension ref="A1"/>
  <sheetViews>
    <sheetView topLeftCell="B6" zoomScale="95" zoomScaleNormal="95" workbookViewId="0">
      <selection activeCell="N46" sqref="N46"/>
    </sheetView>
  </sheetViews>
  <sheetFormatPr defaultRowHeight="1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1F16-F196-49EC-A2B8-E1C582DD109F}">
  <dimension ref="A1:AE52"/>
  <sheetViews>
    <sheetView showZeros="0" topLeftCell="A3" zoomScaleNormal="100" workbookViewId="0">
      <selection activeCell="C37" sqref="C37:Z51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162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114"/>
      <c r="AB6" s="16"/>
      <c r="AC6" s="149"/>
      <c r="AD6" s="172"/>
    </row>
    <row r="7" spans="1:31">
      <c r="B7" s="8"/>
      <c r="C7" s="35"/>
      <c r="D7" s="35"/>
      <c r="E7" s="35"/>
      <c r="F7" s="119"/>
      <c r="G7" s="35"/>
      <c r="H7" s="35"/>
      <c r="I7" s="35"/>
      <c r="J7" s="35"/>
      <c r="K7" s="35"/>
      <c r="L7" s="35"/>
      <c r="M7" s="35"/>
      <c r="N7" s="36"/>
      <c r="O7" s="69"/>
      <c r="P7" s="69"/>
      <c r="Q7" s="69"/>
      <c r="R7" s="69"/>
      <c r="S7" s="69"/>
      <c r="T7" s="69"/>
      <c r="U7" s="66"/>
      <c r="V7" s="66"/>
      <c r="W7" s="66"/>
      <c r="X7" s="66"/>
      <c r="Y7" s="66"/>
      <c r="Z7" s="115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67"/>
      <c r="V8" s="67"/>
      <c r="W8" s="67"/>
      <c r="X8" s="67"/>
      <c r="Y8" s="67"/>
      <c r="Z8" s="260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67"/>
      <c r="V9" s="67"/>
      <c r="W9" s="67"/>
      <c r="X9" s="67"/>
      <c r="Y9" s="67"/>
      <c r="Z9" s="260"/>
      <c r="AB9" s="16"/>
      <c r="AC9" s="149"/>
      <c r="AD9" s="172"/>
    </row>
    <row r="10" spans="1:31"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67"/>
      <c r="V10" s="67"/>
      <c r="W10" s="67"/>
      <c r="X10" s="67"/>
      <c r="Y10" s="67"/>
      <c r="Z10" s="260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67"/>
      <c r="V11" s="67"/>
      <c r="W11" s="67"/>
      <c r="X11" s="67"/>
      <c r="Y11" s="67"/>
      <c r="Z11" s="260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67"/>
      <c r="V12" s="67"/>
      <c r="W12" s="67"/>
      <c r="X12" s="67"/>
      <c r="Y12" s="67"/>
      <c r="Z12" s="260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67"/>
      <c r="V13" s="67"/>
      <c r="W13" s="67"/>
      <c r="X13" s="67"/>
      <c r="Y13" s="67"/>
      <c r="Z13" s="260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67"/>
      <c r="V14" s="67"/>
      <c r="W14" s="67"/>
      <c r="X14" s="67"/>
      <c r="Y14" s="67"/>
      <c r="Z14" s="260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67"/>
      <c r="V15" s="67"/>
      <c r="W15" s="67"/>
      <c r="X15" s="67"/>
      <c r="Y15" s="67"/>
      <c r="Z15" s="260"/>
      <c r="AB15" s="16"/>
      <c r="AC15" s="149"/>
      <c r="AD15" s="172"/>
    </row>
    <row r="16" spans="1:31">
      <c r="B16" s="79" t="str">
        <f>'Summary-hours'!B16</f>
        <v>Shaeffer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67"/>
      <c r="V16" s="67"/>
      <c r="W16" s="67"/>
      <c r="X16" s="67"/>
      <c r="Y16" s="67"/>
      <c r="Z16" s="260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67"/>
      <c r="V17" s="67"/>
      <c r="W17" s="67"/>
      <c r="X17" s="67"/>
      <c r="Y17" s="67"/>
      <c r="Z17" s="260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67"/>
      <c r="V18" s="67"/>
      <c r="W18" s="67"/>
      <c r="X18" s="67"/>
      <c r="Y18" s="67"/>
      <c r="Z18" s="260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67"/>
      <c r="V19" s="67"/>
      <c r="W19" s="67"/>
      <c r="X19" s="67"/>
      <c r="Y19" s="67"/>
      <c r="Z19" s="260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50"/>
      <c r="O20" s="68"/>
      <c r="P20" s="68"/>
      <c r="Q20" s="68"/>
      <c r="R20" s="68"/>
      <c r="S20" s="68"/>
      <c r="T20" s="68"/>
      <c r="U20" s="67"/>
      <c r="V20" s="67"/>
      <c r="W20" s="67"/>
      <c r="X20" s="67"/>
      <c r="Y20" s="67"/>
      <c r="Z20" s="260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50"/>
      <c r="O21" s="68"/>
      <c r="P21" s="68"/>
      <c r="Q21" s="68"/>
      <c r="R21" s="68"/>
      <c r="S21" s="68"/>
      <c r="T21" s="68"/>
      <c r="U21" s="67"/>
      <c r="V21" s="67"/>
      <c r="W21" s="67"/>
      <c r="X21" s="67"/>
      <c r="Y21" s="67"/>
      <c r="Z21" s="260"/>
      <c r="AB21" s="16"/>
      <c r="AC21" s="149"/>
      <c r="AD21" s="172">
        <f t="shared" si="0"/>
        <v>0</v>
      </c>
    </row>
    <row r="22" spans="2:30">
      <c r="B22" s="79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50"/>
      <c r="O22" s="68"/>
      <c r="P22" s="68"/>
      <c r="Q22" s="68"/>
      <c r="R22" s="68"/>
      <c r="S22" s="68"/>
      <c r="T22" s="68"/>
      <c r="U22" s="67"/>
      <c r="V22" s="67"/>
      <c r="W22" s="67"/>
      <c r="X22" s="67"/>
      <c r="Y22" s="67"/>
      <c r="Z22" s="260"/>
      <c r="AB22" s="16"/>
      <c r="AC22" s="149"/>
      <c r="AD22" s="172"/>
    </row>
    <row r="23" spans="2:30">
      <c r="B23" s="79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50"/>
      <c r="O23" s="68"/>
      <c r="P23" s="68"/>
      <c r="Q23" s="68"/>
      <c r="R23" s="68"/>
      <c r="S23" s="68"/>
      <c r="T23" s="68"/>
      <c r="U23" s="67"/>
      <c r="V23" s="67"/>
      <c r="W23" s="67"/>
      <c r="X23" s="67"/>
      <c r="Y23" s="67"/>
      <c r="Z23" s="260"/>
      <c r="AB23" s="16"/>
      <c r="AC23" s="149"/>
      <c r="AD23" s="172"/>
    </row>
    <row r="24" spans="2:30">
      <c r="B24" s="79">
        <f>'Summary-hours'!B24</f>
        <v>0</v>
      </c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50"/>
      <c r="O24" s="68"/>
      <c r="P24" s="68"/>
      <c r="Q24" s="68"/>
      <c r="R24" s="68"/>
      <c r="S24" s="68"/>
      <c r="T24" s="68"/>
      <c r="U24" s="67"/>
      <c r="V24" s="67"/>
      <c r="W24" s="67"/>
      <c r="X24" s="67"/>
      <c r="Y24" s="67"/>
      <c r="Z24" s="260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67"/>
      <c r="V25" s="67"/>
      <c r="W25" s="67"/>
      <c r="X25" s="67"/>
      <c r="Y25" s="67"/>
      <c r="Z25" s="260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2">
        <v>0</v>
      </c>
      <c r="O26" s="41">
        <f t="shared" ref="O26:Z26" si="1">SUM(O8:O25)</f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7"/>
      <c r="AC26" s="167"/>
      <c r="AD26" s="173"/>
    </row>
    <row r="33" spans="2:26" ht="2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O4:Z4"/>
    <mergeCell ref="C33:N33"/>
    <mergeCell ref="O33:Z33"/>
  </mergeCells>
  <hyperlinks>
    <hyperlink ref="B1" location="ESTA_Projects!A1" display="Return to Projects" xr:uid="{1986D22E-9804-4B0F-9903-5D0B1055C481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7BAB-C7BB-482C-80CD-8C0F93DBF464}">
  <dimension ref="A1:AE52"/>
  <sheetViews>
    <sheetView showZeros="0" topLeftCell="A18" zoomScale="90" zoomScaleNormal="90" workbookViewId="0">
      <selection activeCell="C49" sqref="C49:O49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/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147"/>
      <c r="D6" s="142"/>
      <c r="E6" s="142"/>
      <c r="F6" s="142"/>
      <c r="G6" s="142"/>
      <c r="H6" s="142"/>
      <c r="I6" s="142"/>
      <c r="J6" s="69"/>
      <c r="K6" s="69"/>
      <c r="L6" s="69"/>
      <c r="M6" s="69"/>
      <c r="N6" s="163"/>
      <c r="O6" s="69"/>
      <c r="P6" s="69"/>
      <c r="Q6" s="69"/>
      <c r="R6" s="69"/>
      <c r="S6" s="69"/>
      <c r="T6" s="69"/>
      <c r="U6" s="110"/>
      <c r="V6" s="110"/>
      <c r="W6" s="110"/>
      <c r="X6" s="110"/>
      <c r="Y6" s="110"/>
      <c r="Z6" s="111"/>
      <c r="AB6" s="16"/>
      <c r="AC6" s="149"/>
      <c r="AD6" s="172"/>
    </row>
    <row r="7" spans="1:31">
      <c r="B7" s="8"/>
      <c r="C7" s="142"/>
      <c r="D7" s="142"/>
      <c r="E7" s="142"/>
      <c r="F7" s="142"/>
      <c r="G7" s="142"/>
      <c r="H7" s="142"/>
      <c r="I7" s="43"/>
      <c r="J7" s="43"/>
      <c r="K7" s="66"/>
      <c r="L7" s="66"/>
      <c r="M7" s="66"/>
      <c r="N7" s="151"/>
      <c r="O7" s="69"/>
      <c r="P7" s="69"/>
      <c r="Q7" s="69"/>
      <c r="R7" s="69"/>
      <c r="S7" s="69"/>
      <c r="T7" s="69"/>
      <c r="U7" s="112"/>
      <c r="V7" s="112"/>
      <c r="W7" s="112"/>
      <c r="X7" s="112"/>
      <c r="Y7" s="112"/>
      <c r="Z7" s="113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56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67"/>
      <c r="J20" s="67"/>
      <c r="K20" s="67"/>
      <c r="L20" s="67"/>
      <c r="M20" s="67"/>
      <c r="N20" s="164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248"/>
      <c r="D21" s="248"/>
      <c r="E21" s="248"/>
      <c r="F21" s="248"/>
      <c r="G21" s="248"/>
      <c r="H21" s="248"/>
      <c r="I21" s="67"/>
      <c r="J21" s="67"/>
      <c r="K21" s="67"/>
      <c r="L21" s="67"/>
      <c r="M21" s="67"/>
      <c r="N21" s="164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248"/>
      <c r="D22" s="248"/>
      <c r="E22" s="248"/>
      <c r="F22" s="248"/>
      <c r="G22" s="248"/>
      <c r="H22" s="248"/>
      <c r="I22" s="67"/>
      <c r="J22" s="67"/>
      <c r="K22" s="67"/>
      <c r="L22" s="67"/>
      <c r="M22" s="67"/>
      <c r="N22" s="164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248"/>
      <c r="D23" s="248"/>
      <c r="E23" s="248"/>
      <c r="F23" s="248"/>
      <c r="G23" s="248"/>
      <c r="H23" s="248"/>
      <c r="I23" s="67"/>
      <c r="J23" s="67"/>
      <c r="K23" s="67"/>
      <c r="L23" s="67"/>
      <c r="M23" s="67"/>
      <c r="N23" s="164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248"/>
      <c r="D24" s="248"/>
      <c r="E24" s="248"/>
      <c r="F24" s="248"/>
      <c r="G24" s="248"/>
      <c r="H24" s="248"/>
      <c r="I24" s="67"/>
      <c r="J24" s="67"/>
      <c r="K24" s="67"/>
      <c r="L24" s="67"/>
      <c r="M24" s="67"/>
      <c r="N24" s="164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146">
        <v>0</v>
      </c>
      <c r="D26" s="146">
        <v>0</v>
      </c>
      <c r="E26" s="146">
        <v>0</v>
      </c>
      <c r="F26" s="146">
        <v>0</v>
      </c>
      <c r="G26" s="146">
        <v>0</v>
      </c>
      <c r="H26" s="144">
        <v>0</v>
      </c>
      <c r="I26" s="146">
        <v>0</v>
      </c>
      <c r="J26" s="136">
        <v>0</v>
      </c>
      <c r="K26" s="41">
        <v>0</v>
      </c>
      <c r="L26" s="41">
        <v>0</v>
      </c>
      <c r="M26" s="41">
        <v>0</v>
      </c>
      <c r="N26" s="42">
        <v>0</v>
      </c>
      <c r="O26" s="41">
        <f t="shared" ref="O26:Z26" si="1">SUM(O8:O25)</f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7"/>
      <c r="AC26" s="167"/>
      <c r="AD26" s="173"/>
    </row>
    <row r="27" spans="2:30">
      <c r="B27" s="60"/>
    </row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O4:Z4"/>
    <mergeCell ref="C33:N33"/>
    <mergeCell ref="O33:Z33"/>
  </mergeCells>
  <hyperlinks>
    <hyperlink ref="B1" location="ESTA_Projects!A1" display="Return to Projects" xr:uid="{84EECF2F-7286-4EDD-AFC0-7274A25BC3B1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004A-64A1-4068-B2A6-AAB91F4A1A92}">
  <dimension ref="A1:AE52"/>
  <sheetViews>
    <sheetView showZeros="0" topLeftCell="A16" zoomScale="90" zoomScaleNormal="90" workbookViewId="0">
      <selection activeCell="C37" sqref="C37:Z51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 s="45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85" t="s">
        <v>51</v>
      </c>
      <c r="C4" s="337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46">
        <v>2026</v>
      </c>
      <c r="P4" s="347"/>
      <c r="Q4" s="347"/>
      <c r="R4" s="347"/>
      <c r="S4" s="347"/>
      <c r="T4" s="347"/>
      <c r="U4" s="347"/>
      <c r="V4" s="347"/>
      <c r="W4" s="347"/>
      <c r="X4" s="347"/>
      <c r="Y4" s="347"/>
      <c r="Z4" s="348"/>
      <c r="AB4" s="16"/>
      <c r="AC4" s="149"/>
      <c r="AD4" s="166"/>
    </row>
    <row r="5" spans="1:31" ht="15.75" thickBot="1">
      <c r="A5" t="s">
        <v>30</v>
      </c>
      <c r="B5" s="64"/>
      <c r="C5" s="6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6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6"/>
      <c r="C6" s="35"/>
      <c r="D6" s="35"/>
      <c r="E6" s="35"/>
      <c r="F6" s="35"/>
      <c r="G6" s="35"/>
      <c r="H6" s="142"/>
      <c r="I6" s="10"/>
      <c r="J6" s="233"/>
      <c r="K6" s="233"/>
      <c r="L6" s="233"/>
      <c r="M6" s="233"/>
      <c r="N6" s="234"/>
      <c r="O6" s="235"/>
      <c r="P6" s="235"/>
      <c r="Q6" s="235"/>
      <c r="R6" s="235"/>
      <c r="S6" s="235"/>
      <c r="T6" s="235"/>
      <c r="U6" s="233"/>
      <c r="V6" s="233"/>
      <c r="W6" s="233"/>
      <c r="X6" s="233"/>
      <c r="Y6" s="233"/>
      <c r="Z6" s="237"/>
      <c r="AB6" s="16"/>
      <c r="AC6" s="149"/>
      <c r="AD6" s="172"/>
    </row>
    <row r="7" spans="1:31">
      <c r="B7" s="71"/>
      <c r="C7" s="44"/>
      <c r="D7" s="44"/>
      <c r="E7" s="44"/>
      <c r="F7" s="44"/>
      <c r="G7" s="37"/>
      <c r="H7" s="43"/>
      <c r="I7" s="107"/>
      <c r="J7" s="238"/>
      <c r="K7" s="238"/>
      <c r="L7" s="238"/>
      <c r="M7" s="238"/>
      <c r="N7" s="239"/>
      <c r="O7" s="240"/>
      <c r="P7" s="240"/>
      <c r="Q7" s="240"/>
      <c r="R7" s="240"/>
      <c r="S7" s="240"/>
      <c r="T7" s="240"/>
      <c r="U7" s="238"/>
      <c r="V7" s="238"/>
      <c r="W7" s="238"/>
      <c r="X7" s="238"/>
      <c r="Y7" s="238"/>
      <c r="Z7" s="241"/>
      <c r="AB7" s="16"/>
      <c r="AC7" s="149"/>
      <c r="AD7" s="172"/>
    </row>
    <row r="8" spans="1:31">
      <c r="B8" s="71" t="str">
        <f>'Summary-hours'!B8</f>
        <v>Atanacio</v>
      </c>
      <c r="C8" s="67"/>
      <c r="D8" s="67"/>
      <c r="E8" s="67"/>
      <c r="F8" s="67"/>
      <c r="G8" s="67"/>
      <c r="H8" s="67"/>
      <c r="I8" s="67"/>
      <c r="J8" s="254"/>
      <c r="K8" s="254"/>
      <c r="L8" s="254"/>
      <c r="M8" s="254"/>
      <c r="N8" s="243"/>
      <c r="O8" s="254"/>
      <c r="P8" s="254"/>
      <c r="Q8" s="254"/>
      <c r="R8" s="254"/>
      <c r="S8" s="254"/>
      <c r="T8" s="254"/>
      <c r="U8" s="255"/>
      <c r="V8" s="255"/>
      <c r="W8" s="255"/>
      <c r="X8" s="255"/>
      <c r="Y8" s="255"/>
      <c r="Z8" s="256"/>
      <c r="AB8" s="16"/>
      <c r="AC8" s="149"/>
      <c r="AD8" s="172">
        <f>AC8-AB8</f>
        <v>0</v>
      </c>
    </row>
    <row r="9" spans="1:31">
      <c r="B9" s="71" t="str">
        <f>'Summary-hours'!B9</f>
        <v>Alaghehband</v>
      </c>
      <c r="C9" s="67"/>
      <c r="D9" s="67"/>
      <c r="E9" s="67"/>
      <c r="F9" s="67"/>
      <c r="G9" s="67"/>
      <c r="H9" s="67"/>
      <c r="I9" s="67"/>
      <c r="J9" s="254"/>
      <c r="K9" s="254"/>
      <c r="L9" s="254"/>
      <c r="M9" s="254"/>
      <c r="N9" s="243"/>
      <c r="O9" s="254"/>
      <c r="P9" s="254"/>
      <c r="Q9" s="254"/>
      <c r="R9" s="254"/>
      <c r="S9" s="254"/>
      <c r="T9" s="254"/>
      <c r="U9" s="255"/>
      <c r="V9" s="255"/>
      <c r="W9" s="255"/>
      <c r="X9" s="255"/>
      <c r="Y9" s="255"/>
      <c r="Z9" s="256"/>
      <c r="AB9" s="16"/>
      <c r="AC9" s="149"/>
      <c r="AD9" s="172"/>
    </row>
    <row r="10" spans="1:31">
      <c r="B10" s="71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254"/>
      <c r="K10" s="254"/>
      <c r="L10" s="254"/>
      <c r="M10" s="254"/>
      <c r="N10" s="243"/>
      <c r="O10" s="254"/>
      <c r="P10" s="254"/>
      <c r="Q10" s="254"/>
      <c r="R10" s="254"/>
      <c r="S10" s="254"/>
      <c r="T10" s="254"/>
      <c r="U10" s="255"/>
      <c r="V10" s="255"/>
      <c r="W10" s="255"/>
      <c r="X10" s="255"/>
      <c r="Y10" s="255"/>
      <c r="Z10" s="256"/>
      <c r="AB10" s="16"/>
      <c r="AC10" s="149"/>
      <c r="AD10" s="172">
        <f t="shared" ref="AD10:AD25" si="0">AC10-AB10</f>
        <v>0</v>
      </c>
    </row>
    <row r="11" spans="1:31">
      <c r="B11" s="71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254"/>
      <c r="K11" s="254"/>
      <c r="L11" s="254"/>
      <c r="M11" s="254"/>
      <c r="N11" s="243"/>
      <c r="O11" s="254"/>
      <c r="P11" s="254"/>
      <c r="Q11" s="254"/>
      <c r="R11" s="254"/>
      <c r="S11" s="254"/>
      <c r="T11" s="254"/>
      <c r="U11" s="255"/>
      <c r="V11" s="255"/>
      <c r="W11" s="255"/>
      <c r="X11" s="255"/>
      <c r="Y11" s="255"/>
      <c r="Z11" s="256"/>
      <c r="AB11" s="16"/>
      <c r="AC11" s="149"/>
      <c r="AD11" s="172">
        <f t="shared" si="0"/>
        <v>0</v>
      </c>
    </row>
    <row r="12" spans="1:31">
      <c r="B12" s="71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254"/>
      <c r="K12" s="254"/>
      <c r="L12" s="254"/>
      <c r="M12" s="254"/>
      <c r="N12" s="243"/>
      <c r="O12" s="254"/>
      <c r="P12" s="254"/>
      <c r="Q12" s="254"/>
      <c r="R12" s="254"/>
      <c r="S12" s="254"/>
      <c r="T12" s="254"/>
      <c r="U12" s="255"/>
      <c r="V12" s="255"/>
      <c r="W12" s="255"/>
      <c r="X12" s="255"/>
      <c r="Y12" s="255"/>
      <c r="Z12" s="256"/>
      <c r="AB12" s="16"/>
      <c r="AC12" s="149"/>
      <c r="AD12" s="172">
        <f t="shared" si="0"/>
        <v>0</v>
      </c>
    </row>
    <row r="13" spans="1:31">
      <c r="B13" s="71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254"/>
      <c r="K13" s="254"/>
      <c r="L13" s="254"/>
      <c r="M13" s="254"/>
      <c r="N13" s="243"/>
      <c r="O13" s="254"/>
      <c r="P13" s="254"/>
      <c r="Q13" s="254"/>
      <c r="R13" s="254"/>
      <c r="S13" s="254"/>
      <c r="T13" s="254"/>
      <c r="U13" s="255"/>
      <c r="V13" s="255"/>
      <c r="W13" s="255"/>
      <c r="X13" s="255"/>
      <c r="Y13" s="255"/>
      <c r="Z13" s="256"/>
      <c r="AB13" s="16"/>
      <c r="AC13" s="149"/>
      <c r="AD13" s="172">
        <f t="shared" si="0"/>
        <v>0</v>
      </c>
    </row>
    <row r="14" spans="1:31">
      <c r="B14" s="71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254"/>
      <c r="K14" s="254"/>
      <c r="L14" s="254"/>
      <c r="M14" s="254"/>
      <c r="N14" s="243"/>
      <c r="O14" s="254"/>
      <c r="P14" s="254"/>
      <c r="Q14" s="254"/>
      <c r="R14" s="254"/>
      <c r="S14" s="254"/>
      <c r="T14" s="254"/>
      <c r="U14" s="255"/>
      <c r="V14" s="255"/>
      <c r="W14" s="255"/>
      <c r="X14" s="255"/>
      <c r="Y14" s="255"/>
      <c r="Z14" s="256"/>
      <c r="AB14" s="16"/>
      <c r="AC14" s="149"/>
      <c r="AD14" s="172">
        <f t="shared" si="0"/>
        <v>0</v>
      </c>
    </row>
    <row r="15" spans="1:31">
      <c r="B15" s="71" t="str">
        <f>'Summary-hours'!B15</f>
        <v>Saffarpour</v>
      </c>
      <c r="C15" s="67"/>
      <c r="D15" s="67"/>
      <c r="E15" s="67"/>
      <c r="F15" s="67"/>
      <c r="G15" s="67"/>
      <c r="H15" s="67"/>
      <c r="I15" s="67"/>
      <c r="J15" s="254"/>
      <c r="K15" s="254"/>
      <c r="L15" s="254"/>
      <c r="M15" s="254"/>
      <c r="N15" s="243"/>
      <c r="O15" s="254"/>
      <c r="P15" s="254"/>
      <c r="Q15" s="254"/>
      <c r="R15" s="254"/>
      <c r="S15" s="254"/>
      <c r="T15" s="254"/>
      <c r="U15" s="255"/>
      <c r="V15" s="255"/>
      <c r="W15" s="255"/>
      <c r="X15" s="255"/>
      <c r="Y15" s="255"/>
      <c r="Z15" s="256"/>
      <c r="AB15" s="16"/>
      <c r="AC15" s="149"/>
      <c r="AD15" s="172"/>
    </row>
    <row r="16" spans="1:31">
      <c r="B16" s="71" t="str">
        <f>'Summary-hours'!B16</f>
        <v>Shaeffer</v>
      </c>
      <c r="C16" s="67"/>
      <c r="D16" s="67"/>
      <c r="E16" s="67"/>
      <c r="F16" s="67"/>
      <c r="G16" s="67"/>
      <c r="H16" s="67"/>
      <c r="I16" s="67"/>
      <c r="J16" s="254"/>
      <c r="K16" s="254"/>
      <c r="L16" s="254"/>
      <c r="M16" s="254"/>
      <c r="N16" s="243"/>
      <c r="O16" s="254"/>
      <c r="P16" s="254"/>
      <c r="Q16" s="254"/>
      <c r="R16" s="254"/>
      <c r="S16" s="254"/>
      <c r="T16" s="254"/>
      <c r="U16" s="255"/>
      <c r="V16" s="255"/>
      <c r="W16" s="255"/>
      <c r="X16" s="255"/>
      <c r="Y16" s="255"/>
      <c r="Z16" s="256"/>
      <c r="AB16" s="16"/>
      <c r="AC16" s="149"/>
      <c r="AD16" s="172">
        <f t="shared" si="0"/>
        <v>0</v>
      </c>
    </row>
    <row r="17" spans="2:30">
      <c r="B17" s="71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254"/>
      <c r="K17" s="254"/>
      <c r="L17" s="254"/>
      <c r="M17" s="254"/>
      <c r="N17" s="243"/>
      <c r="O17" s="254"/>
      <c r="P17" s="254"/>
      <c r="Q17" s="254"/>
      <c r="R17" s="254"/>
      <c r="S17" s="254"/>
      <c r="T17" s="254"/>
      <c r="U17" s="255"/>
      <c r="V17" s="255"/>
      <c r="W17" s="255"/>
      <c r="X17" s="255"/>
      <c r="Y17" s="255"/>
      <c r="Z17" s="256"/>
      <c r="AB17" s="16"/>
      <c r="AC17" s="149"/>
      <c r="AD17" s="172">
        <f t="shared" si="0"/>
        <v>0</v>
      </c>
    </row>
    <row r="18" spans="2:30">
      <c r="B18" s="71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254"/>
      <c r="K18" s="254"/>
      <c r="L18" s="254"/>
      <c r="M18" s="254"/>
      <c r="N18" s="243"/>
      <c r="O18" s="254"/>
      <c r="P18" s="254"/>
      <c r="Q18" s="254"/>
      <c r="R18" s="254"/>
      <c r="S18" s="254"/>
      <c r="T18" s="254"/>
      <c r="U18" s="255"/>
      <c r="V18" s="255"/>
      <c r="W18" s="255"/>
      <c r="X18" s="255"/>
      <c r="Y18" s="255"/>
      <c r="Z18" s="256"/>
      <c r="AB18" s="16"/>
      <c r="AC18" s="149"/>
      <c r="AD18" s="172">
        <f t="shared" si="0"/>
        <v>0</v>
      </c>
    </row>
    <row r="19" spans="2:30">
      <c r="B19" s="71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254"/>
      <c r="K19" s="254"/>
      <c r="L19" s="254"/>
      <c r="M19" s="254"/>
      <c r="N19" s="243"/>
      <c r="O19" s="254"/>
      <c r="P19" s="254"/>
      <c r="Q19" s="254"/>
      <c r="R19" s="254"/>
      <c r="S19" s="254"/>
      <c r="T19" s="254"/>
      <c r="U19" s="255"/>
      <c r="V19" s="255"/>
      <c r="W19" s="255"/>
      <c r="X19" s="255"/>
      <c r="Y19" s="255"/>
      <c r="Z19" s="256"/>
      <c r="AB19" s="16"/>
      <c r="AC19" s="149"/>
      <c r="AD19" s="172">
        <f t="shared" si="0"/>
        <v>0</v>
      </c>
    </row>
    <row r="20" spans="2:30">
      <c r="B20" s="71" t="str">
        <f>'Summary-hours'!B20</f>
        <v>Abad</v>
      </c>
      <c r="C20" s="67"/>
      <c r="D20" s="67"/>
      <c r="E20" s="67"/>
      <c r="F20" s="67"/>
      <c r="G20" s="67"/>
      <c r="H20" s="67"/>
      <c r="I20" s="246"/>
      <c r="J20" s="255"/>
      <c r="K20" s="255"/>
      <c r="L20" s="255"/>
      <c r="M20" s="255"/>
      <c r="N20" s="257"/>
      <c r="O20" s="254"/>
      <c r="P20" s="254"/>
      <c r="Q20" s="254"/>
      <c r="R20" s="254"/>
      <c r="S20" s="254"/>
      <c r="T20" s="254"/>
      <c r="U20" s="255"/>
      <c r="V20" s="255"/>
      <c r="W20" s="255"/>
      <c r="X20" s="255"/>
      <c r="Y20" s="255"/>
      <c r="Z20" s="256"/>
      <c r="AB20" s="16"/>
      <c r="AC20" s="149"/>
      <c r="AD20" s="172">
        <f t="shared" si="0"/>
        <v>0</v>
      </c>
    </row>
    <row r="21" spans="2:30">
      <c r="B21" s="71">
        <f>'Summary-hours'!B21</f>
        <v>0</v>
      </c>
      <c r="C21" s="67"/>
      <c r="D21" s="67"/>
      <c r="E21" s="67"/>
      <c r="F21" s="67"/>
      <c r="G21" s="67"/>
      <c r="H21" s="67"/>
      <c r="I21" s="246"/>
      <c r="J21" s="255"/>
      <c r="K21" s="255"/>
      <c r="L21" s="255"/>
      <c r="M21" s="255"/>
      <c r="N21" s="257"/>
      <c r="O21" s="254"/>
      <c r="P21" s="254"/>
      <c r="Q21" s="254"/>
      <c r="R21" s="254"/>
      <c r="S21" s="254"/>
      <c r="T21" s="254"/>
      <c r="U21" s="255"/>
      <c r="V21" s="255"/>
      <c r="W21" s="255"/>
      <c r="X21" s="255"/>
      <c r="Y21" s="255"/>
      <c r="Z21" s="256"/>
      <c r="AB21" s="16"/>
      <c r="AC21" s="149"/>
      <c r="AD21" s="172">
        <f t="shared" si="0"/>
        <v>0</v>
      </c>
    </row>
    <row r="22" spans="2:30">
      <c r="B22" s="71"/>
      <c r="C22" s="67"/>
      <c r="D22" s="67"/>
      <c r="E22" s="67"/>
      <c r="F22" s="67"/>
      <c r="G22" s="67"/>
      <c r="H22" s="67"/>
      <c r="I22" s="246"/>
      <c r="J22" s="255"/>
      <c r="K22" s="255"/>
      <c r="L22" s="255"/>
      <c r="M22" s="255"/>
      <c r="N22" s="257"/>
      <c r="O22" s="254"/>
      <c r="P22" s="254"/>
      <c r="Q22" s="254"/>
      <c r="R22" s="254"/>
      <c r="S22" s="254"/>
      <c r="T22" s="254"/>
      <c r="U22" s="255"/>
      <c r="V22" s="255"/>
      <c r="W22" s="255"/>
      <c r="X22" s="255"/>
      <c r="Y22" s="255"/>
      <c r="Z22" s="256"/>
      <c r="AB22" s="16"/>
      <c r="AC22" s="149"/>
      <c r="AD22" s="172"/>
    </row>
    <row r="23" spans="2:30">
      <c r="B23" s="71"/>
      <c r="C23" s="67"/>
      <c r="D23" s="67"/>
      <c r="E23" s="67"/>
      <c r="F23" s="67"/>
      <c r="G23" s="67"/>
      <c r="H23" s="67"/>
      <c r="I23" s="246"/>
      <c r="J23" s="255"/>
      <c r="K23" s="255"/>
      <c r="L23" s="255"/>
      <c r="M23" s="255"/>
      <c r="N23" s="257"/>
      <c r="O23" s="254"/>
      <c r="P23" s="254"/>
      <c r="Q23" s="254"/>
      <c r="R23" s="254"/>
      <c r="S23" s="254"/>
      <c r="T23" s="254"/>
      <c r="U23" s="255"/>
      <c r="V23" s="255"/>
      <c r="W23" s="255"/>
      <c r="X23" s="255"/>
      <c r="Y23" s="255"/>
      <c r="Z23" s="256"/>
      <c r="AB23" s="16"/>
      <c r="AC23" s="149"/>
      <c r="AD23" s="172"/>
    </row>
    <row r="24" spans="2:30">
      <c r="B24" s="71">
        <f>'Summary-hours'!B24</f>
        <v>0</v>
      </c>
      <c r="C24" s="67"/>
      <c r="D24" s="67"/>
      <c r="E24" s="67"/>
      <c r="F24" s="67"/>
      <c r="G24" s="67"/>
      <c r="H24" s="67"/>
      <c r="I24" s="246"/>
      <c r="J24" s="255"/>
      <c r="K24" s="255"/>
      <c r="L24" s="255"/>
      <c r="M24" s="255"/>
      <c r="N24" s="257"/>
      <c r="O24" s="254"/>
      <c r="P24" s="254"/>
      <c r="Q24" s="254"/>
      <c r="R24" s="254"/>
      <c r="S24" s="254"/>
      <c r="T24" s="254"/>
      <c r="U24" s="255"/>
      <c r="V24" s="255"/>
      <c r="W24" s="255"/>
      <c r="X24" s="255"/>
      <c r="Y24" s="255"/>
      <c r="Z24" s="256"/>
      <c r="AB24" s="16"/>
      <c r="AC24" s="149"/>
      <c r="AD24" s="172">
        <f t="shared" si="0"/>
        <v>0</v>
      </c>
    </row>
    <row r="25" spans="2:30">
      <c r="B25" s="72">
        <f>'Summary-hours'!B25</f>
        <v>0</v>
      </c>
      <c r="C25" s="248"/>
      <c r="D25" s="248"/>
      <c r="E25" s="248"/>
      <c r="F25" s="248"/>
      <c r="G25" s="248"/>
      <c r="H25" s="248"/>
      <c r="I25" s="248"/>
      <c r="J25" s="258"/>
      <c r="K25" s="258"/>
      <c r="L25" s="258"/>
      <c r="M25" s="258"/>
      <c r="N25" s="259"/>
      <c r="O25" s="254"/>
      <c r="P25" s="254"/>
      <c r="Q25" s="254"/>
      <c r="R25" s="254"/>
      <c r="S25" s="254"/>
      <c r="T25" s="254"/>
      <c r="U25" s="255"/>
      <c r="V25" s="255"/>
      <c r="W25" s="255"/>
      <c r="X25" s="255"/>
      <c r="Y25" s="255"/>
      <c r="Z25" s="256"/>
      <c r="AB25" s="16"/>
      <c r="AC25" s="149"/>
      <c r="AD25" s="172">
        <f t="shared" si="0"/>
        <v>0</v>
      </c>
    </row>
    <row r="26" spans="2:30" ht="15.75" thickBot="1">
      <c r="B26" s="64" t="s">
        <v>101</v>
      </c>
      <c r="C26" s="41">
        <f t="shared" ref="C26:N26" si="1">SUM(C8:C25)</f>
        <v>0</v>
      </c>
      <c r="D26" s="41">
        <f t="shared" si="1"/>
        <v>0</v>
      </c>
      <c r="E26" s="41">
        <f t="shared" si="1"/>
        <v>0</v>
      </c>
      <c r="F26" s="41">
        <f t="shared" si="1"/>
        <v>0</v>
      </c>
      <c r="G26" s="41">
        <f t="shared" si="1"/>
        <v>0</v>
      </c>
      <c r="H26" s="41">
        <f t="shared" si="1"/>
        <v>0</v>
      </c>
      <c r="I26" s="41">
        <f t="shared" si="1"/>
        <v>0</v>
      </c>
      <c r="J26" s="41">
        <f t="shared" si="1"/>
        <v>0</v>
      </c>
      <c r="K26" s="41">
        <f t="shared" si="1"/>
        <v>0</v>
      </c>
      <c r="L26" s="41">
        <f t="shared" si="1"/>
        <v>0</v>
      </c>
      <c r="M26" s="41">
        <f t="shared" si="1"/>
        <v>0</v>
      </c>
      <c r="N26" s="42">
        <f t="shared" si="1"/>
        <v>0</v>
      </c>
      <c r="O26" s="41">
        <f t="shared" ref="O26:Z26" si="2">SUM(O8:O25)</f>
        <v>0</v>
      </c>
      <c r="P26" s="41">
        <f t="shared" si="2"/>
        <v>0</v>
      </c>
      <c r="Q26" s="41">
        <f t="shared" si="2"/>
        <v>0</v>
      </c>
      <c r="R26" s="41">
        <f t="shared" si="2"/>
        <v>0</v>
      </c>
      <c r="S26" s="41">
        <f t="shared" si="2"/>
        <v>0</v>
      </c>
      <c r="T26" s="41">
        <f t="shared" si="2"/>
        <v>0</v>
      </c>
      <c r="U26" s="41">
        <f t="shared" si="2"/>
        <v>0</v>
      </c>
      <c r="V26" s="41">
        <f t="shared" si="2"/>
        <v>0</v>
      </c>
      <c r="W26" s="41">
        <f t="shared" si="2"/>
        <v>0</v>
      </c>
      <c r="X26" s="41">
        <f t="shared" si="2"/>
        <v>0</v>
      </c>
      <c r="Y26" s="41">
        <f t="shared" si="2"/>
        <v>0</v>
      </c>
      <c r="Z26" s="80">
        <f t="shared" si="2"/>
        <v>0</v>
      </c>
      <c r="AB26" s="17"/>
      <c r="AC26" s="167"/>
      <c r="AD26" s="173"/>
    </row>
    <row r="27" spans="2:30"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</row>
    <row r="28" spans="2:30"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spans="2:30"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spans="2:30"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2:30"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</row>
    <row r="32" spans="2:30" ht="15.75" thickBot="1"/>
    <row r="33" spans="2:26" ht="21.75" thickBot="1">
      <c r="B33" s="85" t="s">
        <v>87</v>
      </c>
      <c r="C33" s="345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46">
        <v>2026</v>
      </c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8"/>
    </row>
    <row r="34" spans="2:26" ht="15.75" thickBot="1">
      <c r="B34" s="64"/>
      <c r="C34" s="91">
        <v>2024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6">
        <v>2025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65"/>
      <c r="C35" s="122"/>
      <c r="D35" s="123"/>
      <c r="E35" s="123"/>
      <c r="F35" s="123"/>
      <c r="G35" s="117"/>
      <c r="H35" s="117"/>
      <c r="N35" s="59"/>
      <c r="Z35" s="59"/>
    </row>
    <row r="36" spans="2:26">
      <c r="B36" s="72">
        <f>'Summary-hours'!B36</f>
        <v>0</v>
      </c>
      <c r="C36" s="124">
        <v>0</v>
      </c>
      <c r="D36" s="124">
        <v>0</v>
      </c>
      <c r="E36" s="124">
        <v>0</v>
      </c>
      <c r="F36" s="124">
        <v>0</v>
      </c>
      <c r="G36" s="45">
        <v>0</v>
      </c>
      <c r="H36" s="45">
        <v>0</v>
      </c>
      <c r="I36" s="107">
        <v>0</v>
      </c>
      <c r="J36" s="143">
        <v>0</v>
      </c>
      <c r="K36" s="107">
        <v>0</v>
      </c>
      <c r="L36" s="107">
        <v>0</v>
      </c>
      <c r="M36" s="107">
        <v>0</v>
      </c>
      <c r="N36" s="160">
        <v>0</v>
      </c>
      <c r="O36" s="45"/>
      <c r="P36" s="45"/>
      <c r="Q36" s="45"/>
      <c r="R36" s="45"/>
      <c r="S36" s="45"/>
      <c r="T36" s="45"/>
      <c r="U36" s="107"/>
      <c r="V36" s="107"/>
      <c r="W36" s="107"/>
      <c r="X36" s="107"/>
      <c r="Y36" s="107"/>
      <c r="Z36" s="108"/>
    </row>
    <row r="37" spans="2:26">
      <c r="B37" s="71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71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71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71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71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71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71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71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71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71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71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71" t="str">
        <f>'Summary-hours'!B48</f>
        <v>D. Obadina</v>
      </c>
      <c r="C48" s="265"/>
      <c r="D48" s="265"/>
      <c r="E48" s="265"/>
      <c r="F48" s="265"/>
      <c r="G48" s="265"/>
      <c r="H48" s="265"/>
      <c r="I48" s="246"/>
      <c r="J48" s="246"/>
      <c r="K48" s="246"/>
      <c r="L48" s="246"/>
      <c r="M48" s="246"/>
      <c r="N48" s="249"/>
      <c r="O48" s="265"/>
      <c r="P48" s="265"/>
      <c r="Q48" s="265"/>
      <c r="R48" s="265"/>
      <c r="S48" s="265"/>
      <c r="T48" s="265"/>
      <c r="U48" s="246"/>
      <c r="V48" s="246"/>
      <c r="W48" s="246"/>
      <c r="X48" s="246"/>
      <c r="Y48" s="246"/>
      <c r="Z48" s="247"/>
    </row>
    <row r="49" spans="2:26">
      <c r="B49" s="71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71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71" t="str">
        <f>'Summary-hours'!B51</f>
        <v>Arcos</v>
      </c>
      <c r="C51" s="266"/>
      <c r="D51" s="266"/>
      <c r="E51" s="266"/>
      <c r="F51" s="266"/>
      <c r="G51" s="266"/>
      <c r="H51" s="266"/>
      <c r="I51" s="267"/>
      <c r="J51" s="267"/>
      <c r="K51" s="267"/>
      <c r="L51" s="267"/>
      <c r="M51" s="267"/>
      <c r="N51" s="268"/>
      <c r="O51" s="266"/>
      <c r="P51" s="266"/>
      <c r="Q51" s="266"/>
      <c r="R51" s="266"/>
      <c r="S51" s="266"/>
      <c r="T51" s="266"/>
      <c r="U51" s="267"/>
      <c r="V51" s="267"/>
      <c r="W51" s="267"/>
      <c r="X51" s="267"/>
      <c r="Y51" s="267"/>
      <c r="Z51" s="269"/>
    </row>
    <row r="52" spans="2:26" ht="15.75" thickBot="1">
      <c r="B52" s="64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2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AB888F6F-5CE9-45C4-B35E-9E9B650D6E5C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FD3F-30FE-4F68-965F-2E3CE9DE5ED5}">
  <dimension ref="A1:AE52"/>
  <sheetViews>
    <sheetView showZeros="0" zoomScale="90" zoomScaleNormal="90" workbookViewId="0">
      <selection activeCell="C37" sqref="C37:Z51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2024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2025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34"/>
      <c r="D6" s="35"/>
      <c r="E6" s="35"/>
      <c r="F6" s="35"/>
      <c r="G6" s="35"/>
      <c r="H6" s="35"/>
      <c r="I6" s="35"/>
      <c r="J6" s="35"/>
      <c r="K6" s="35"/>
      <c r="L6" s="35"/>
      <c r="M6" s="139"/>
      <c r="N6" s="162"/>
      <c r="O6" s="35"/>
      <c r="P6" s="119"/>
      <c r="Q6" s="35"/>
      <c r="R6" s="33"/>
      <c r="S6" s="119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35"/>
      <c r="D7" s="35"/>
      <c r="E7" s="35"/>
      <c r="F7" s="35"/>
      <c r="G7" s="35"/>
      <c r="H7" s="139"/>
      <c r="I7" s="35"/>
      <c r="J7" s="139"/>
      <c r="K7" s="35"/>
      <c r="L7" s="139"/>
      <c r="M7" s="139"/>
      <c r="N7" s="36"/>
      <c r="O7" s="35"/>
      <c r="P7" s="119"/>
      <c r="Q7" s="35"/>
      <c r="R7" s="33"/>
      <c r="S7" s="119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7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7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7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7"/>
      <c r="S11" s="68"/>
      <c r="T11" s="68"/>
      <c r="U11" s="246"/>
      <c r="V11" s="246"/>
      <c r="W11" s="246"/>
      <c r="X11" s="246"/>
      <c r="Y11" s="246"/>
      <c r="Z11" s="247"/>
      <c r="AA11" s="45">
        <f>SUM(C11:Z11)</f>
        <v>0</v>
      </c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7"/>
      <c r="S12" s="68"/>
      <c r="T12" s="68"/>
      <c r="U12" s="246"/>
      <c r="V12" s="246"/>
      <c r="W12" s="246"/>
      <c r="X12" s="246"/>
      <c r="Y12" s="246"/>
      <c r="Z12" s="247"/>
      <c r="AA12" s="45">
        <f>SUM(C12:Z12)</f>
        <v>0</v>
      </c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7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7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64"/>
      <c r="O15" s="68">
        <v>0</v>
      </c>
      <c r="P15" s="68">
        <v>0</v>
      </c>
      <c r="Q15" s="68">
        <v>0</v>
      </c>
      <c r="R15" s="67">
        <v>0</v>
      </c>
      <c r="S15" s="68">
        <v>0</v>
      </c>
      <c r="T15" s="68">
        <v>0</v>
      </c>
      <c r="U15" s="246">
        <v>0</v>
      </c>
      <c r="V15" s="246">
        <v>0</v>
      </c>
      <c r="W15" s="246">
        <v>0</v>
      </c>
      <c r="X15" s="246">
        <v>0</v>
      </c>
      <c r="Y15" s="246">
        <v>0</v>
      </c>
      <c r="Z15" s="247">
        <v>0</v>
      </c>
      <c r="AB15" s="16"/>
      <c r="AC15" s="149"/>
      <c r="AD15" s="172"/>
    </row>
    <row r="16" spans="1:31">
      <c r="B16" s="79" t="str">
        <f>'Summary-hours'!B16</f>
        <v>Shaeffer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7"/>
      <c r="S16" s="68"/>
      <c r="T16" s="68"/>
      <c r="U16" s="246"/>
      <c r="V16" s="246"/>
      <c r="W16" s="246"/>
      <c r="X16" s="246"/>
      <c r="Y16" s="246"/>
      <c r="Z16" s="247"/>
      <c r="AA16" s="45">
        <f>SUM(C16:Z16)</f>
        <v>0</v>
      </c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7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7"/>
      <c r="S18" s="68"/>
      <c r="T18" s="68"/>
      <c r="U18" s="246"/>
      <c r="V18" s="246"/>
      <c r="W18" s="246"/>
      <c r="X18" s="246"/>
      <c r="Y18" s="246"/>
      <c r="Z18" s="247"/>
      <c r="AA18" s="45">
        <f>SUM(C18:Z18)</f>
        <v>0</v>
      </c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7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50"/>
      <c r="O20" s="68"/>
      <c r="P20" s="68"/>
      <c r="Q20" s="68"/>
      <c r="R20" s="67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50"/>
      <c r="O21" s="68"/>
      <c r="P21" s="68"/>
      <c r="Q21" s="68"/>
      <c r="R21" s="67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50"/>
      <c r="O22" s="68"/>
      <c r="P22" s="68"/>
      <c r="Q22" s="68"/>
      <c r="R22" s="67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50"/>
      <c r="O23" s="68"/>
      <c r="P23" s="68"/>
      <c r="Q23" s="68"/>
      <c r="R23" s="67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50"/>
      <c r="O24" s="68"/>
      <c r="P24" s="68"/>
      <c r="Q24" s="68"/>
      <c r="R24" s="67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 ht="15.75" thickBot="1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7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f t="shared" ref="C26:N26" si="1">SUM(C8:C25)</f>
        <v>0</v>
      </c>
      <c r="D26" s="41">
        <f t="shared" si="1"/>
        <v>0</v>
      </c>
      <c r="E26" s="41">
        <f t="shared" si="1"/>
        <v>0</v>
      </c>
      <c r="F26" s="41">
        <f t="shared" si="1"/>
        <v>0</v>
      </c>
      <c r="G26" s="41">
        <f t="shared" si="1"/>
        <v>0</v>
      </c>
      <c r="H26" s="41">
        <f t="shared" si="1"/>
        <v>0</v>
      </c>
      <c r="I26" s="41">
        <f t="shared" si="1"/>
        <v>0</v>
      </c>
      <c r="J26" s="41">
        <f t="shared" si="1"/>
        <v>0</v>
      </c>
      <c r="K26" s="41">
        <f t="shared" si="1"/>
        <v>0</v>
      </c>
      <c r="L26" s="41">
        <f t="shared" si="1"/>
        <v>0</v>
      </c>
      <c r="M26" s="41">
        <f t="shared" si="1"/>
        <v>0</v>
      </c>
      <c r="N26" s="42">
        <f t="shared" si="1"/>
        <v>0</v>
      </c>
      <c r="O26" s="41">
        <f t="shared" ref="O26:Z26" si="2">SUM(O8:O25)</f>
        <v>0</v>
      </c>
      <c r="P26" s="41">
        <f t="shared" si="2"/>
        <v>0</v>
      </c>
      <c r="Q26" s="41">
        <f t="shared" si="2"/>
        <v>0</v>
      </c>
      <c r="R26" s="41">
        <f t="shared" si="2"/>
        <v>0</v>
      </c>
      <c r="S26" s="41">
        <f t="shared" si="2"/>
        <v>0</v>
      </c>
      <c r="T26" s="41">
        <f t="shared" si="2"/>
        <v>0</v>
      </c>
      <c r="U26" s="41">
        <f t="shared" si="2"/>
        <v>0</v>
      </c>
      <c r="V26" s="41">
        <f t="shared" si="2"/>
        <v>0</v>
      </c>
      <c r="W26" s="41">
        <f t="shared" si="2"/>
        <v>0</v>
      </c>
      <c r="X26" s="41">
        <f t="shared" si="2"/>
        <v>0</v>
      </c>
      <c r="Y26" s="41">
        <f t="shared" si="2"/>
        <v>0</v>
      </c>
      <c r="Z26" s="80">
        <f t="shared" si="2"/>
        <v>0</v>
      </c>
      <c r="AB26" s="17"/>
      <c r="AC26" s="167"/>
      <c r="AD26" s="173"/>
    </row>
    <row r="33" spans="2:26" ht="2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>
      <c r="B34" s="4"/>
      <c r="C34" s="5" t="s">
        <v>108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108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O4:Z4"/>
    <mergeCell ref="C33:N33"/>
    <mergeCell ref="O33:Z33"/>
  </mergeCells>
  <hyperlinks>
    <hyperlink ref="B1" location="ESTA_Projects!A1" display="Return to Projects" xr:uid="{98DEC83C-AFC3-46F1-83B6-46E7753BD8B1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87A7-DC38-4D75-9E4B-361103D6843B}">
  <dimension ref="A1:AE52"/>
  <sheetViews>
    <sheetView showZeros="0" topLeftCell="A2" zoomScale="80" zoomScaleNormal="80" workbookViewId="0">
      <selection activeCell="C11" sqref="C11:H11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34"/>
      <c r="D6" s="35"/>
      <c r="E6" s="35"/>
      <c r="F6" s="35"/>
      <c r="G6" s="35"/>
      <c r="H6" s="35"/>
      <c r="I6" s="10"/>
      <c r="J6" s="10"/>
      <c r="K6" s="10"/>
      <c r="L6" s="10"/>
      <c r="M6" s="10"/>
      <c r="N6" s="159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35"/>
      <c r="D7" s="35"/>
      <c r="E7" s="35"/>
      <c r="F7" s="35"/>
      <c r="G7" s="35"/>
      <c r="H7" s="35"/>
      <c r="I7" s="107"/>
      <c r="J7" s="107"/>
      <c r="K7" s="107"/>
      <c r="L7" s="107"/>
      <c r="M7" s="107"/>
      <c r="N7" s="160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248"/>
      <c r="D20" s="248"/>
      <c r="E20" s="248"/>
      <c r="F20" s="248"/>
      <c r="G20" s="248"/>
      <c r="H20" s="248"/>
      <c r="I20" s="246"/>
      <c r="J20" s="246"/>
      <c r="K20" s="246"/>
      <c r="L20" s="246"/>
      <c r="M20" s="246"/>
      <c r="N20" s="249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248"/>
      <c r="D21" s="248"/>
      <c r="E21" s="248"/>
      <c r="F21" s="248"/>
      <c r="G21" s="248"/>
      <c r="H21" s="248"/>
      <c r="I21" s="246"/>
      <c r="J21" s="246"/>
      <c r="K21" s="246"/>
      <c r="L21" s="246"/>
      <c r="M21" s="246"/>
      <c r="N21" s="249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248"/>
      <c r="D22" s="248"/>
      <c r="E22" s="248"/>
      <c r="F22" s="248"/>
      <c r="G22" s="248"/>
      <c r="H22" s="248"/>
      <c r="I22" s="246"/>
      <c r="J22" s="246"/>
      <c r="K22" s="246"/>
      <c r="L22" s="246"/>
      <c r="M22" s="246"/>
      <c r="N22" s="249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248"/>
      <c r="D23" s="248"/>
      <c r="E23" s="248"/>
      <c r="F23" s="248"/>
      <c r="G23" s="248"/>
      <c r="H23" s="248"/>
      <c r="I23" s="246"/>
      <c r="J23" s="246"/>
      <c r="K23" s="246"/>
      <c r="L23" s="246"/>
      <c r="M23" s="246"/>
      <c r="N23" s="249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248"/>
      <c r="D24" s="248"/>
      <c r="E24" s="248"/>
      <c r="F24" s="248"/>
      <c r="G24" s="248"/>
      <c r="H24" s="248"/>
      <c r="I24" s="246"/>
      <c r="J24" s="246"/>
      <c r="K24" s="246"/>
      <c r="L24" s="246"/>
      <c r="M24" s="246"/>
      <c r="N24" s="249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 ht="15.75" thickBot="1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2">
        <v>0</v>
      </c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80"/>
      <c r="AB26" s="17"/>
      <c r="AC26" s="167"/>
      <c r="AD26" s="173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03EAC7A4-96CF-4461-8AEB-B8B3EACD4684}"/>
  </hyperlinks>
  <pageMargins left="0.7" right="0.7" top="0.75" bottom="0.75" header="0.3" footer="0.3"/>
  <pageSetup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148A-284A-4641-9C49-34139345D29C}">
  <sheetPr>
    <tabColor rgb="FFFFFFFF"/>
  </sheetPr>
  <dimension ref="A1:AE52"/>
  <sheetViews>
    <sheetView showZeros="0" zoomScale="90" zoomScaleNormal="90" workbookViewId="0">
      <selection activeCell="C12" sqref="C12:H12"/>
    </sheetView>
  </sheetViews>
  <sheetFormatPr defaultRowHeight="15"/>
  <cols>
    <col min="2" max="2" width="23.85546875" customWidth="1"/>
    <col min="6" max="26" width="9.14062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162"/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35"/>
      <c r="D7" s="35"/>
      <c r="E7" s="35"/>
      <c r="F7" s="35"/>
      <c r="G7" s="35"/>
      <c r="H7" s="142"/>
      <c r="I7" s="37"/>
      <c r="J7" s="37"/>
      <c r="K7" s="37"/>
      <c r="L7" s="37"/>
      <c r="M7" s="37"/>
      <c r="N7" s="38"/>
      <c r="O7" s="35"/>
      <c r="P7" s="35"/>
      <c r="Q7" s="35"/>
      <c r="R7" s="35"/>
      <c r="S7" s="35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8"/>
      <c r="S8" s="68"/>
      <c r="T8" s="68"/>
      <c r="U8" s="246"/>
      <c r="V8" s="246"/>
      <c r="W8" s="246"/>
      <c r="X8" s="246"/>
      <c r="Y8" s="246"/>
      <c r="Z8" s="247"/>
      <c r="AB8" s="16"/>
      <c r="AC8" s="149"/>
      <c r="AD8" s="172">
        <f>AC8-AB8</f>
        <v>0</v>
      </c>
    </row>
    <row r="9" spans="1:31">
      <c r="B9" s="8" t="str">
        <f>'Summary-hours'!B9</f>
        <v>Alaghehband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8"/>
      <c r="S9" s="68"/>
      <c r="T9" s="68"/>
      <c r="U9" s="246"/>
      <c r="V9" s="246"/>
      <c r="W9" s="246"/>
      <c r="X9" s="246"/>
      <c r="Y9" s="246"/>
      <c r="Z9" s="247"/>
      <c r="AB9" s="16"/>
      <c r="AC9" s="149"/>
      <c r="AD9" s="172"/>
    </row>
    <row r="10" spans="1:31">
      <c r="B10" s="8" t="str">
        <f>'Summary-hours'!B10</f>
        <v>Caceres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8"/>
      <c r="S10" s="68"/>
      <c r="T10" s="68"/>
      <c r="U10" s="246"/>
      <c r="V10" s="246"/>
      <c r="W10" s="246"/>
      <c r="X10" s="246"/>
      <c r="Y10" s="246"/>
      <c r="Z10" s="247"/>
      <c r="AB10" s="16"/>
      <c r="AC10" s="149"/>
      <c r="AD10" s="172">
        <f t="shared" ref="AD10:AD25" si="0">AC10-AB10</f>
        <v>0</v>
      </c>
    </row>
    <row r="11" spans="1:31">
      <c r="B11" s="8" t="str">
        <f>'Summary-hours'!B11</f>
        <v>Farah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8"/>
      <c r="S11" s="68"/>
      <c r="T11" s="68"/>
      <c r="U11" s="246"/>
      <c r="V11" s="246"/>
      <c r="W11" s="246"/>
      <c r="X11" s="246"/>
      <c r="Y11" s="246"/>
      <c r="Z11" s="247"/>
      <c r="AB11" s="16"/>
      <c r="AC11" s="149"/>
      <c r="AD11" s="172">
        <f t="shared" si="0"/>
        <v>0</v>
      </c>
    </row>
    <row r="12" spans="1:31">
      <c r="B12" s="8" t="str">
        <f>'Summary-hours'!B12</f>
        <v>Fustar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8"/>
      <c r="S12" s="68"/>
      <c r="T12" s="68"/>
      <c r="U12" s="246"/>
      <c r="V12" s="246"/>
      <c r="W12" s="246"/>
      <c r="X12" s="246"/>
      <c r="Y12" s="246"/>
      <c r="Z12" s="247"/>
      <c r="AB12" s="16"/>
      <c r="AC12" s="149"/>
      <c r="AD12" s="172">
        <f t="shared" si="0"/>
        <v>0</v>
      </c>
    </row>
    <row r="13" spans="1:31">
      <c r="B13" s="8" t="str">
        <f>'Summary-hours'!B13</f>
        <v>Ocando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8"/>
      <c r="S13" s="68"/>
      <c r="T13" s="68"/>
      <c r="U13" s="246"/>
      <c r="V13" s="246"/>
      <c r="W13" s="246"/>
      <c r="X13" s="246"/>
      <c r="Y13" s="246"/>
      <c r="Z13" s="247"/>
      <c r="AB13" s="16"/>
      <c r="AC13" s="149"/>
      <c r="AD13" s="172">
        <f t="shared" si="0"/>
        <v>0</v>
      </c>
    </row>
    <row r="14" spans="1:31">
      <c r="B14" s="8" t="str">
        <f>'Summary-hours'!B14</f>
        <v>Rodas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8"/>
      <c r="S14" s="68"/>
      <c r="T14" s="68"/>
      <c r="U14" s="246"/>
      <c r="V14" s="246"/>
      <c r="W14" s="246"/>
      <c r="X14" s="246"/>
      <c r="Y14" s="246"/>
      <c r="Z14" s="247"/>
      <c r="AB14" s="16"/>
      <c r="AC14" s="149"/>
      <c r="AD14" s="172">
        <f t="shared" si="0"/>
        <v>0</v>
      </c>
    </row>
    <row r="15" spans="1:31">
      <c r="B15" s="8" t="str">
        <f>'Summary-hours'!B15</f>
        <v>Saffarpour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8"/>
      <c r="S15" s="68"/>
      <c r="T15" s="68"/>
      <c r="U15" s="246"/>
      <c r="V15" s="246"/>
      <c r="W15" s="246"/>
      <c r="X15" s="246"/>
      <c r="Y15" s="246"/>
      <c r="Z15" s="247"/>
      <c r="AB15" s="16"/>
      <c r="AC15" s="149"/>
      <c r="AD15" s="172"/>
    </row>
    <row r="16" spans="1:31">
      <c r="B16" s="79" t="str">
        <f>'Summary-hours'!B16</f>
        <v>Shaeffer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164"/>
      <c r="O16" s="68"/>
      <c r="P16" s="68"/>
      <c r="Q16" s="68"/>
      <c r="R16" s="68"/>
      <c r="S16" s="68"/>
      <c r="T16" s="68"/>
      <c r="U16" s="246"/>
      <c r="V16" s="246"/>
      <c r="W16" s="246"/>
      <c r="X16" s="246"/>
      <c r="Y16" s="246"/>
      <c r="Z16" s="247"/>
      <c r="AB16" s="16"/>
      <c r="AC16" s="149"/>
      <c r="AD16" s="172">
        <f t="shared" si="0"/>
        <v>0</v>
      </c>
    </row>
    <row r="17" spans="2:30">
      <c r="B17" s="79" t="str">
        <f>'Summary-hours'!B17</f>
        <v>Songpol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8"/>
      <c r="S17" s="68"/>
      <c r="T17" s="68"/>
      <c r="U17" s="246"/>
      <c r="V17" s="246"/>
      <c r="W17" s="246"/>
      <c r="X17" s="246"/>
      <c r="Y17" s="246"/>
      <c r="Z17" s="247"/>
      <c r="AB17" s="16"/>
      <c r="AC17" s="149"/>
      <c r="AD17" s="172">
        <f t="shared" si="0"/>
        <v>0</v>
      </c>
    </row>
    <row r="18" spans="2:30">
      <c r="B18" s="8" t="str">
        <f>'Summary-hours'!B18</f>
        <v>Uluski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8"/>
      <c r="S18" s="68"/>
      <c r="T18" s="68"/>
      <c r="U18" s="246"/>
      <c r="V18" s="246"/>
      <c r="W18" s="246"/>
      <c r="X18" s="246"/>
      <c r="Y18" s="246"/>
      <c r="Z18" s="247"/>
      <c r="AB18" s="16"/>
      <c r="AC18" s="149"/>
      <c r="AD18" s="172">
        <f t="shared" si="0"/>
        <v>0</v>
      </c>
    </row>
    <row r="19" spans="2:30">
      <c r="B19" s="8" t="str">
        <f>'Summary-hours'!B19</f>
        <v>Wasley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8"/>
      <c r="S19" s="68"/>
      <c r="T19" s="68"/>
      <c r="U19" s="246"/>
      <c r="V19" s="246"/>
      <c r="W19" s="246"/>
      <c r="X19" s="246"/>
      <c r="Y19" s="246"/>
      <c r="Z19" s="247"/>
      <c r="AB19" s="16"/>
      <c r="AC19" s="149"/>
      <c r="AD19" s="172">
        <f t="shared" si="0"/>
        <v>0</v>
      </c>
    </row>
    <row r="20" spans="2:30">
      <c r="B20" s="79" t="str">
        <f>'Summary-hours'!B20</f>
        <v>Abad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164"/>
      <c r="O20" s="68"/>
      <c r="P20" s="68"/>
      <c r="Q20" s="68"/>
      <c r="R20" s="68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>
        <f t="shared" si="0"/>
        <v>0</v>
      </c>
    </row>
    <row r="21" spans="2:30">
      <c r="B21" s="79">
        <f>'Summary-hours'!B21</f>
        <v>0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164"/>
      <c r="O21" s="68"/>
      <c r="P21" s="68"/>
      <c r="Q21" s="68"/>
      <c r="R21" s="68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>
        <f t="shared" si="0"/>
        <v>0</v>
      </c>
    </row>
    <row r="22" spans="2:30">
      <c r="B22" s="79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164"/>
      <c r="O22" s="68"/>
      <c r="P22" s="68"/>
      <c r="Q22" s="68"/>
      <c r="R22" s="68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0">
      <c r="B23" s="79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164"/>
      <c r="O23" s="68"/>
      <c r="P23" s="68"/>
      <c r="Q23" s="68"/>
      <c r="R23" s="68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0">
      <c r="B24" s="79">
        <f>'Summary-hours'!B24</f>
        <v>0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164"/>
      <c r="O24" s="68"/>
      <c r="P24" s="68"/>
      <c r="Q24" s="68"/>
      <c r="R24" s="68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>
        <f t="shared" si="0"/>
        <v>0</v>
      </c>
    </row>
    <row r="25" spans="2:30">
      <c r="B25" s="79">
        <f>'Summary-hours'!B25</f>
        <v>0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164"/>
      <c r="O25" s="68"/>
      <c r="P25" s="68"/>
      <c r="Q25" s="68"/>
      <c r="R25" s="68"/>
      <c r="S25" s="68"/>
      <c r="T25" s="68"/>
      <c r="U25" s="246"/>
      <c r="V25" s="246"/>
      <c r="W25" s="246"/>
      <c r="X25" s="246"/>
      <c r="Y25" s="246"/>
      <c r="Z25" s="247"/>
      <c r="AB25" s="16"/>
      <c r="AC25" s="149"/>
      <c r="AD25" s="172">
        <f t="shared" si="0"/>
        <v>0</v>
      </c>
    </row>
    <row r="26" spans="2:30" ht="15.75" thickBot="1">
      <c r="B26" s="12" t="s">
        <v>101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144">
        <v>0</v>
      </c>
      <c r="J26" s="41">
        <v>0</v>
      </c>
      <c r="K26" s="41">
        <v>0</v>
      </c>
      <c r="L26" s="41">
        <v>0</v>
      </c>
      <c r="M26" s="41">
        <v>0</v>
      </c>
      <c r="N26" s="42">
        <v>0</v>
      </c>
      <c r="O26" s="41">
        <f t="shared" ref="O26:Z26" si="1">SUM(O8:O25)</f>
        <v>0</v>
      </c>
      <c r="P26" s="41">
        <f t="shared" si="1"/>
        <v>0</v>
      </c>
      <c r="Q26" s="41">
        <f t="shared" si="1"/>
        <v>0</v>
      </c>
      <c r="R26" s="41">
        <f t="shared" si="1"/>
        <v>0</v>
      </c>
      <c r="S26" s="41">
        <f t="shared" si="1"/>
        <v>0</v>
      </c>
      <c r="T26" s="41">
        <f t="shared" si="1"/>
        <v>0</v>
      </c>
      <c r="U26" s="41">
        <f t="shared" si="1"/>
        <v>0</v>
      </c>
      <c r="V26" s="41">
        <f t="shared" si="1"/>
        <v>0</v>
      </c>
      <c r="W26" s="41">
        <f t="shared" si="1"/>
        <v>0</v>
      </c>
      <c r="X26" s="41">
        <f t="shared" si="1"/>
        <v>0</v>
      </c>
      <c r="Y26" s="41">
        <f t="shared" si="1"/>
        <v>0</v>
      </c>
      <c r="Z26" s="80">
        <f t="shared" si="1"/>
        <v>0</v>
      </c>
      <c r="AB26" s="17"/>
      <c r="AC26" s="167"/>
      <c r="AD26" s="173"/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J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7">
        <v>0</v>
      </c>
      <c r="I36" s="57">
        <v>0</v>
      </c>
      <c r="J36" s="57">
        <v>0</v>
      </c>
      <c r="K36" s="37">
        <v>0</v>
      </c>
      <c r="L36" s="3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82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80"/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5866F839-6CD0-4276-852F-A959D8D18F2D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E2E4-0E1A-4005-9EE6-9A8733253B64}">
  <dimension ref="O145"/>
  <sheetViews>
    <sheetView topLeftCell="A52" zoomScale="60" zoomScaleNormal="60" workbookViewId="0">
      <selection activeCell="AT79" sqref="AT79"/>
    </sheetView>
  </sheetViews>
  <sheetFormatPr defaultRowHeight="15"/>
  <sheetData>
    <row r="145" spans="15:15">
      <c r="O145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0F48-4902-405E-8DCB-54387351973F}">
  <dimension ref="A1"/>
  <sheetViews>
    <sheetView zoomScale="90" zoomScaleNormal="90"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FD04-6FCB-481D-B346-DF9FF697A800}">
  <dimension ref="A2:Q49"/>
  <sheetViews>
    <sheetView workbookViewId="0">
      <selection activeCell="E13" sqref="E13"/>
    </sheetView>
  </sheetViews>
  <sheetFormatPr defaultRowHeight="15"/>
  <cols>
    <col min="5" max="5" width="29.85546875" bestFit="1" customWidth="1"/>
    <col min="6" max="6" width="14" customWidth="1"/>
    <col min="7" max="7" width="18.5703125" customWidth="1"/>
    <col min="8" max="8" width="17.85546875" bestFit="1" customWidth="1"/>
  </cols>
  <sheetData>
    <row r="2" spans="1:17" ht="23.25">
      <c r="A2" s="318">
        <v>2025</v>
      </c>
      <c r="B2" s="318"/>
      <c r="C2" s="318"/>
      <c r="D2" s="318"/>
    </row>
    <row r="4" spans="1:17">
      <c r="H4" s="32"/>
      <c r="I4" s="32"/>
      <c r="J4" s="32"/>
      <c r="K4" s="32"/>
      <c r="Q4" t="s">
        <v>30</v>
      </c>
    </row>
    <row r="5" spans="1:17">
      <c r="E5" t="s">
        <v>31</v>
      </c>
      <c r="G5" s="131">
        <f>'Summary-hours'!AC3</f>
        <v>1990</v>
      </c>
      <c r="I5" s="14" t="s">
        <v>32</v>
      </c>
      <c r="J5" s="14" t="s">
        <v>32</v>
      </c>
    </row>
    <row r="6" spans="1:17" ht="30">
      <c r="E6" t="s">
        <v>33</v>
      </c>
      <c r="G6" s="15"/>
      <c r="I6" s="31" t="s">
        <v>34</v>
      </c>
      <c r="J6" s="31" t="s">
        <v>35</v>
      </c>
    </row>
    <row r="7" spans="1:17">
      <c r="E7" t="s">
        <v>36</v>
      </c>
      <c r="G7" s="15" t="s">
        <v>37</v>
      </c>
      <c r="H7" t="s">
        <v>38</v>
      </c>
      <c r="I7" s="26" t="s">
        <v>39</v>
      </c>
      <c r="J7" s="26" t="s">
        <v>39</v>
      </c>
    </row>
    <row r="8" spans="1:17">
      <c r="D8">
        <v>1</v>
      </c>
      <c r="E8" s="22">
        <f>SUM('Summary-hours'!C8:N8)</f>
        <v>975.5</v>
      </c>
      <c r="F8" t="str">
        <f>'Summary-hours'!B8</f>
        <v>Atanacio</v>
      </c>
      <c r="G8" s="24">
        <f>E8/($G$5)</f>
        <v>0.49020100502512565</v>
      </c>
      <c r="H8" s="24">
        <f>$C$26</f>
        <v>0.75</v>
      </c>
      <c r="I8" s="27">
        <f>SUM('Summary-hours'!C8:E8)/('Summary-hours'!$C$27+'Summary-hours'!$D$27+'Summary-hours'!$E$27)</f>
        <v>0.46329365079365081</v>
      </c>
      <c r="J8" s="27">
        <f>SUM('Summary-hours'!C8:N8)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0.49020100502512565</v>
      </c>
    </row>
    <row r="9" spans="1:17">
      <c r="D9">
        <f>D8+1</f>
        <v>2</v>
      </c>
      <c r="E9" s="22">
        <f>SUM('Summary-hours'!C9:N9)</f>
        <v>563</v>
      </c>
      <c r="F9" t="str">
        <f>'Summary-hours'!B9</f>
        <v>Alaghehband</v>
      </c>
      <c r="G9" s="24">
        <f>E9/($G$5)</f>
        <v>0.28291457286432159</v>
      </c>
      <c r="H9" s="24">
        <f>$C$26</f>
        <v>0.75</v>
      </c>
      <c r="I9" s="27">
        <f>SUM('Summary-hours'!C9:E9)/('Summary-hours'!$C$27+'Summary-hours'!$D$27+'Summary-hours'!$E$27)</f>
        <v>0.54166666666666663</v>
      </c>
      <c r="J9" s="27">
        <f>SUM('Summary-hours'!C9:N9)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0.28291457286432159</v>
      </c>
    </row>
    <row r="10" spans="1:17">
      <c r="D10">
        <f t="shared" ref="D10:D20" si="0">D9+1</f>
        <v>3</v>
      </c>
      <c r="E10" s="22">
        <f>SUM('Summary-hours'!C10:N10)</f>
        <v>1124</v>
      </c>
      <c r="F10" t="str">
        <f>'Summary-hours'!B10</f>
        <v>Caceres</v>
      </c>
      <c r="G10" s="24">
        <f t="shared" ref="G10:G21" si="1">E10/($G$5)</f>
        <v>0.56482412060301512</v>
      </c>
      <c r="H10" s="24">
        <f>$C$26</f>
        <v>0.75</v>
      </c>
      <c r="I10" s="27">
        <f>SUM('Summary-hours'!C10:E10)/('Summary-hours'!$C$27+'Summary-hours'!$D$27+'Summary-hours'!$E$27)</f>
        <v>0.45634920634920634</v>
      </c>
      <c r="J10" s="27">
        <f>SUM('Summary-hours'!C10:N10)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0.56482412060301512</v>
      </c>
    </row>
    <row r="11" spans="1:17">
      <c r="D11">
        <f t="shared" si="0"/>
        <v>4</v>
      </c>
      <c r="E11" s="22">
        <f>SUM('Summary-hours'!C11:N11)</f>
        <v>59</v>
      </c>
      <c r="F11" t="str">
        <f>'Summary-hours'!B11</f>
        <v>Farah</v>
      </c>
      <c r="G11" s="24">
        <f t="shared" si="1"/>
        <v>2.964824120603015E-2</v>
      </c>
      <c r="H11" s="24">
        <v>0.2</v>
      </c>
      <c r="I11" s="27">
        <f>SUM('Summary-hours'!C11:E11)/('Summary-hours'!$C$27+'Summary-hours'!$D$27+'Summary-hours'!$E$27)</f>
        <v>0.11706349206349206</v>
      </c>
      <c r="J11" s="27">
        <f>SUM('Summary-hours'!C11:N11)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2.964824120603015E-2</v>
      </c>
    </row>
    <row r="12" spans="1:17">
      <c r="D12">
        <f t="shared" si="0"/>
        <v>5</v>
      </c>
      <c r="E12" s="22">
        <f>SUM('Summary-hours'!C12:N12)</f>
        <v>1095</v>
      </c>
      <c r="F12" t="str">
        <f>'Summary-hours'!B12</f>
        <v>Fustar</v>
      </c>
      <c r="G12" s="24">
        <f t="shared" si="1"/>
        <v>0.55025125628140703</v>
      </c>
      <c r="H12" s="24">
        <f t="shared" ref="H12:H21" si="2">$C$26</f>
        <v>0.75</v>
      </c>
      <c r="I12" s="27">
        <f>SUM('Summary-hours'!C12:E12)/('Summary-hours'!$C$27+'Summary-hours'!$D$27+'Summary-hours'!$E$27)</f>
        <v>0.70039682539682535</v>
      </c>
      <c r="J12" s="27">
        <f>SUM('Summary-hours'!C12:N12)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0.55025125628140703</v>
      </c>
    </row>
    <row r="13" spans="1:17">
      <c r="D13">
        <f t="shared" si="0"/>
        <v>6</v>
      </c>
      <c r="E13" s="22">
        <f>SUM('Summary-hours'!C13:N13)</f>
        <v>1235.5</v>
      </c>
      <c r="F13" t="str">
        <f>'Summary-hours'!B13</f>
        <v>Ocando</v>
      </c>
      <c r="G13" s="24">
        <f t="shared" si="1"/>
        <v>0.62085427135678395</v>
      </c>
      <c r="H13" s="24">
        <f t="shared" si="2"/>
        <v>0.75</v>
      </c>
      <c r="I13" s="27">
        <f>SUM('Summary-hours'!C13:E13)/('Summary-hours'!$C$27+'Summary-hours'!$D$27+'Summary-hours'!$E$27)</f>
        <v>1.0079365079365079</v>
      </c>
      <c r="J13" s="27">
        <f>SUM('Summary-hours'!C13:N13)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0.62085427135678395</v>
      </c>
    </row>
    <row r="14" spans="1:17">
      <c r="D14">
        <f t="shared" si="0"/>
        <v>7</v>
      </c>
      <c r="E14" s="22">
        <f>SUM('Summary-hours'!C14:N14)</f>
        <v>811</v>
      </c>
      <c r="F14" t="str">
        <f>'Summary-hours'!B14</f>
        <v>Rodas</v>
      </c>
      <c r="G14" s="24">
        <f t="shared" ref="G14" si="3">E14/($G$5)</f>
        <v>0.40753768844221105</v>
      </c>
      <c r="H14" s="24">
        <f t="shared" si="2"/>
        <v>0.75</v>
      </c>
      <c r="I14" s="27">
        <f>SUM('Summary-hours'!C14:E14)/('Summary-hours'!$C$27+'Summary-hours'!$D$27+'Summary-hours'!$E$27)</f>
        <v>0.56944444444444442</v>
      </c>
      <c r="J14" s="27">
        <f>SUM('Summary-hours'!C14:N14)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0.40753768844221105</v>
      </c>
    </row>
    <row r="15" spans="1:17">
      <c r="D15">
        <f t="shared" si="0"/>
        <v>8</v>
      </c>
      <c r="E15" s="22">
        <f>SUM('Summary-hours'!C15:N15)</f>
        <v>495</v>
      </c>
      <c r="F15" t="str">
        <f>'Summary-hours'!B15</f>
        <v>Saffarpour</v>
      </c>
      <c r="G15" s="24">
        <f t="shared" ref="G15" si="4">E15/($G$5)</f>
        <v>0.24874371859296482</v>
      </c>
      <c r="H15" s="24">
        <f t="shared" si="2"/>
        <v>0.75</v>
      </c>
      <c r="I15" s="27">
        <f>SUM('Summary-hours'!C15:E15)/('Summary-hours'!$C$27+'Summary-hours'!$D$27+'Summary-hours'!$E$27)</f>
        <v>0.22123015873015872</v>
      </c>
      <c r="J15" s="27">
        <f>SUM('Summary-hours'!C15:N15)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0.24874371859296482</v>
      </c>
    </row>
    <row r="16" spans="1:17">
      <c r="D16">
        <f t="shared" si="0"/>
        <v>9</v>
      </c>
      <c r="E16" s="22">
        <f>SUM('Summary-hours'!C16:N16)</f>
        <v>1648</v>
      </c>
      <c r="F16" t="str">
        <f>'Summary-hours'!B16</f>
        <v>Shaeffer</v>
      </c>
      <c r="G16" s="24">
        <f t="shared" si="1"/>
        <v>0.82814070351758795</v>
      </c>
      <c r="H16" s="24">
        <f t="shared" si="2"/>
        <v>0.75</v>
      </c>
      <c r="I16" s="27">
        <f>SUM('Summary-hours'!C16:E16)/('Summary-hours'!$C$27+'Summary-hours'!$D$27+'Summary-hours'!$E$27)</f>
        <v>0.89087301587301593</v>
      </c>
      <c r="J16" s="27">
        <f>SUM('Summary-hours'!C16:N16)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0.82814070351758795</v>
      </c>
    </row>
    <row r="17" spans="2:10">
      <c r="D17">
        <f t="shared" si="0"/>
        <v>10</v>
      </c>
      <c r="E17" s="22">
        <f>SUM('Summary-hours'!C17:N17)</f>
        <v>186.5</v>
      </c>
      <c r="F17" t="str">
        <f>'Summary-hours'!B17</f>
        <v>Songpol</v>
      </c>
      <c r="G17" s="24">
        <f t="shared" si="1"/>
        <v>9.3718592964824127E-2</v>
      </c>
      <c r="H17" s="24">
        <f t="shared" si="2"/>
        <v>0.75</v>
      </c>
      <c r="I17" s="27">
        <f>SUM('Summary-hours'!C17:E17)/('Summary-hours'!$C$27+'Summary-hours'!$D$27+'Summary-hours'!$E$27)</f>
        <v>4.4642857142857144E-2</v>
      </c>
      <c r="J17" s="27">
        <f>SUM('Summary-hours'!C17:N17)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9.3718592964824127E-2</v>
      </c>
    </row>
    <row r="18" spans="2:10">
      <c r="D18">
        <f t="shared" si="0"/>
        <v>11</v>
      </c>
      <c r="E18" s="22">
        <f>SUM('Summary-hours'!C18:N18)</f>
        <v>844</v>
      </c>
      <c r="F18" t="str">
        <f>'Summary-hours'!B18</f>
        <v>Uluski</v>
      </c>
      <c r="G18" s="24">
        <f t="shared" si="1"/>
        <v>0.42412060301507537</v>
      </c>
      <c r="H18" s="24">
        <f t="shared" si="2"/>
        <v>0.75</v>
      </c>
      <c r="I18" s="27">
        <f>SUM('Summary-hours'!C18:E18)/('Summary-hours'!$C$27+'Summary-hours'!$D$27+'Summary-hours'!$E$27)</f>
        <v>0.67460317460317465</v>
      </c>
      <c r="J18" s="27">
        <f>SUM('Summary-hours'!C18:N18)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0.42412060301507537</v>
      </c>
    </row>
    <row r="19" spans="2:10">
      <c r="D19">
        <f t="shared" si="0"/>
        <v>12</v>
      </c>
      <c r="E19" s="22">
        <f>SUM('Summary-hours'!C19:N19)</f>
        <v>1491</v>
      </c>
      <c r="F19" t="str">
        <f>'Summary-hours'!B19</f>
        <v>Wasley</v>
      </c>
      <c r="G19" s="24">
        <f t="shared" si="1"/>
        <v>0.74924623115577893</v>
      </c>
      <c r="H19" s="24">
        <f t="shared" si="2"/>
        <v>0.75</v>
      </c>
      <c r="I19" s="27">
        <f>SUM('Summary-hours'!C19:E19)/('Summary-hours'!$C$27+'Summary-hours'!$D$27+'Summary-hours'!$E$27)</f>
        <v>0.69047619047619047</v>
      </c>
      <c r="J19" s="27">
        <f>SUM('Summary-hours'!C19:N19)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0.74924623115577893</v>
      </c>
    </row>
    <row r="20" spans="2:10">
      <c r="D20">
        <f t="shared" si="0"/>
        <v>13</v>
      </c>
      <c r="E20" s="22">
        <f>SUM('Summary-hours'!C20:N20)</f>
        <v>1632.25</v>
      </c>
      <c r="F20" t="str">
        <f>'Summary-hours'!B20</f>
        <v>Abad</v>
      </c>
      <c r="G20" s="24">
        <f t="shared" si="1"/>
        <v>0.82022613065326633</v>
      </c>
      <c r="H20" s="24">
        <f t="shared" si="2"/>
        <v>0.75</v>
      </c>
      <c r="I20" s="27">
        <f>SUM('Summary-hours'!C20:E20)/('Summary-hours'!$C$27+'Summary-hours'!$D$27+'Summary-hours'!$E$27)</f>
        <v>1.0282738095238095</v>
      </c>
      <c r="J20" s="27">
        <f>SUM('Summary-hours'!C20:N20)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0.82022613065326633</v>
      </c>
    </row>
    <row r="21" spans="2:10">
      <c r="D21" t="s">
        <v>30</v>
      </c>
      <c r="E21" s="22">
        <f>SUM('Summary-hours'!C21:N21)</f>
        <v>0</v>
      </c>
      <c r="F21">
        <f>'Summary-hours'!B21</f>
        <v>0</v>
      </c>
      <c r="G21" s="24">
        <f t="shared" si="1"/>
        <v>0</v>
      </c>
      <c r="H21" s="24">
        <f t="shared" si="2"/>
        <v>0.75</v>
      </c>
      <c r="I21" s="27">
        <f>SUM('Summary-hours'!C21:E21)/('Summary-hours'!$C$27+'Summary-hours'!$D$27+'Summary-hours'!$E$27)</f>
        <v>0</v>
      </c>
      <c r="J21" s="27">
        <f>SUM('Summary-hours'!C21:N21)/('Summary-hours'!$C$27+'Summary-hours'!$D$27+'Summary-hours'!$E$27+'Summary-hours'!$F$27+'Summary-hours'!$G$27+'Summary-hours'!$H$27+'Summary-hours'!$I$27+'Summary-hours'!$J$27+'Summary-hours'!$K$27+'Summary-hours'!$L$27+'Summary-hours'!$M$27+'Summary-hours'!$N$27)</f>
        <v>0</v>
      </c>
    </row>
    <row r="22" spans="2:10" ht="15.75" thickBot="1">
      <c r="E22" s="22"/>
      <c r="G22" s="24"/>
      <c r="H22" s="24"/>
      <c r="I22" s="27"/>
      <c r="J22" s="27"/>
    </row>
    <row r="23" spans="2:10" ht="15.75" thickBot="1">
      <c r="F23" s="50" t="s">
        <v>40</v>
      </c>
      <c r="G23" s="51">
        <f>(SUM(G8:G20)-G11/14)</f>
        <v>6.1083094041636761</v>
      </c>
      <c r="H23" s="48" t="s">
        <v>41</v>
      </c>
      <c r="I23" s="49">
        <f>(SUM(I8:I20)-I11)/D26</f>
        <v>0.60743220899470896</v>
      </c>
      <c r="J23" s="49">
        <f>(SUM(J8:J20)-J11)/D26</f>
        <v>0.50673157453936357</v>
      </c>
    </row>
    <row r="24" spans="2:10" ht="18.75">
      <c r="E24" s="23">
        <f>SUM(E8:E23)</f>
        <v>12159.75</v>
      </c>
      <c r="F24" s="23"/>
      <c r="G24" s="21" t="s">
        <v>42</v>
      </c>
    </row>
    <row r="25" spans="2:10" ht="18.75">
      <c r="C25" t="s">
        <v>43</v>
      </c>
      <c r="D25" t="s">
        <v>44</v>
      </c>
      <c r="E25" s="21"/>
      <c r="F25" s="21"/>
      <c r="G25" s="21"/>
      <c r="H25" s="28">
        <f>E24-E26</f>
        <v>-6482.25</v>
      </c>
      <c r="I25" t="s">
        <v>45</v>
      </c>
      <c r="J25" t="s">
        <v>45</v>
      </c>
    </row>
    <row r="26" spans="2:10" ht="18.75">
      <c r="C26" s="13">
        <v>0.75</v>
      </c>
      <c r="D26">
        <f>D20-1</f>
        <v>12</v>
      </c>
      <c r="E26" s="23">
        <f>SUM('Summary-hours'!C28:N28)</f>
        <v>18642</v>
      </c>
      <c r="F26" s="23"/>
      <c r="G26" s="21" t="s">
        <v>46</v>
      </c>
    </row>
    <row r="27" spans="2:10" ht="18.75">
      <c r="B27" s="47"/>
      <c r="C27" s="13"/>
      <c r="E27" s="46"/>
      <c r="F27" s="23"/>
      <c r="G27" s="21"/>
    </row>
    <row r="28" spans="2:10" ht="18.75">
      <c r="C28" s="13">
        <f>C27*'2025_Chart'!D26</f>
        <v>0</v>
      </c>
      <c r="E28" s="23"/>
      <c r="F28" s="23"/>
      <c r="G28" s="21"/>
    </row>
    <row r="29" spans="2:10">
      <c r="F29" t="s">
        <v>30</v>
      </c>
      <c r="G29" s="24"/>
    </row>
    <row r="30" spans="2:10">
      <c r="G30" s="24"/>
    </row>
    <row r="33" spans="5:5">
      <c r="E33" s="22"/>
    </row>
    <row r="34" spans="5:5">
      <c r="E34" s="22"/>
    </row>
    <row r="35" spans="5:5">
      <c r="E35" s="22"/>
    </row>
    <row r="36" spans="5:5">
      <c r="E36" s="22"/>
    </row>
    <row r="37" spans="5:5">
      <c r="E37" s="22"/>
    </row>
    <row r="38" spans="5:5">
      <c r="E38" s="22"/>
    </row>
    <row r="39" spans="5:5">
      <c r="E39" s="22"/>
    </row>
    <row r="40" spans="5:5">
      <c r="E40" s="22"/>
    </row>
    <row r="41" spans="5:5">
      <c r="E41" s="22"/>
    </row>
    <row r="42" spans="5:5">
      <c r="E42" s="22"/>
    </row>
    <row r="43" spans="5:5">
      <c r="E43" s="22"/>
    </row>
    <row r="44" spans="5:5">
      <c r="E44" s="22"/>
    </row>
    <row r="45" spans="5:5">
      <c r="E45" s="22"/>
    </row>
    <row r="46" spans="5:5">
      <c r="E46" s="22"/>
    </row>
    <row r="47" spans="5:5">
      <c r="E47" s="22"/>
    </row>
    <row r="48" spans="5:5">
      <c r="E48" s="22"/>
    </row>
    <row r="49" spans="5:5">
      <c r="E49" s="22"/>
    </row>
  </sheetData>
  <mergeCells count="1">
    <mergeCell ref="A2:D2"/>
  </mergeCells>
  <conditionalFormatting sqref="G8:G22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2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72AC-462A-4940-B313-9E7ECAD00812}">
  <dimension ref="A1:AE58"/>
  <sheetViews>
    <sheetView showZeros="0" zoomScale="90" zoomScaleNormal="90" workbookViewId="0">
      <pane xSplit="2" ySplit="5" topLeftCell="C6" activePane="bottomRight" state="frozen"/>
      <selection pane="bottomRight" activeCell="N10" sqref="N10"/>
      <selection pane="bottomLeft" activeCell="C12" sqref="C12"/>
      <selection pane="topRight" activeCell="C12" sqref="C12"/>
    </sheetView>
  </sheetViews>
  <sheetFormatPr defaultRowHeight="15"/>
  <cols>
    <col min="2" max="2" width="28.42578125" customWidth="1"/>
    <col min="3" max="3" width="11.5703125" customWidth="1"/>
    <col min="4" max="4" width="11" customWidth="1"/>
    <col min="5" max="5" width="11.5703125" customWidth="1"/>
    <col min="6" max="7" width="9.85546875" bestFit="1" customWidth="1"/>
    <col min="8" max="8" width="10.28515625" customWidth="1"/>
    <col min="9" max="13" width="9.85546875" bestFit="1" customWidth="1"/>
    <col min="14" max="14" width="10.42578125" customWidth="1"/>
    <col min="15" max="26" width="10.28515625" customWidth="1"/>
    <col min="27" max="28" width="13.140625" customWidth="1"/>
    <col min="29" max="29" width="10" bestFit="1" customWidth="1"/>
    <col min="30" max="30" width="14.28515625" customWidth="1"/>
    <col min="31" max="31" width="9.7109375" customWidth="1"/>
  </cols>
  <sheetData>
    <row r="1" spans="1:31" ht="42.75" customHeight="1"/>
    <row r="2" spans="1:31" ht="51.75" customHeight="1">
      <c r="B2" s="328" t="s">
        <v>47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AA2" s="334" t="s">
        <v>48</v>
      </c>
      <c r="AB2" s="334"/>
      <c r="AC2" s="22">
        <f>C27+D27+E27</f>
        <v>504</v>
      </c>
      <c r="AE2">
        <v>0</v>
      </c>
    </row>
    <row r="3" spans="1:31" ht="45" customHeight="1" thickBot="1">
      <c r="B3" s="1"/>
      <c r="C3" s="1"/>
      <c r="D3" s="1"/>
      <c r="E3" s="1"/>
      <c r="F3" s="1"/>
      <c r="G3" s="1"/>
      <c r="H3" s="332" t="s">
        <v>49</v>
      </c>
      <c r="I3" s="332"/>
      <c r="J3" s="332"/>
      <c r="K3" s="332"/>
      <c r="L3" s="332"/>
      <c r="M3" s="332"/>
      <c r="N3" s="332"/>
      <c r="O3" s="333" t="s">
        <v>49</v>
      </c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21" t="s">
        <v>50</v>
      </c>
      <c r="AB3" s="321"/>
      <c r="AC3" s="22">
        <f>SUM(C27:N27)</f>
        <v>1990</v>
      </c>
    </row>
    <row r="4" spans="1:31" ht="21.75" thickBot="1">
      <c r="A4" s="2" t="s">
        <v>30</v>
      </c>
      <c r="B4" s="96" t="s">
        <v>51</v>
      </c>
      <c r="C4" s="322">
        <v>2025</v>
      </c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4"/>
      <c r="O4" s="329">
        <v>2026</v>
      </c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153" t="s">
        <v>52</v>
      </c>
      <c r="AB4" s="154" t="s">
        <v>53</v>
      </c>
      <c r="AC4" s="319" t="s">
        <v>39</v>
      </c>
      <c r="AD4" s="320"/>
    </row>
    <row r="5" spans="1:31" ht="15.75" thickBot="1">
      <c r="A5" t="s">
        <v>30</v>
      </c>
      <c r="B5" s="61"/>
      <c r="C5" s="103" t="s">
        <v>54</v>
      </c>
      <c r="D5" s="94" t="s">
        <v>55</v>
      </c>
      <c r="E5" s="94" t="s">
        <v>56</v>
      </c>
      <c r="F5" s="94" t="s">
        <v>57</v>
      </c>
      <c r="G5" s="94" t="s">
        <v>58</v>
      </c>
      <c r="H5" s="94" t="s">
        <v>59</v>
      </c>
      <c r="I5" s="94" t="s">
        <v>60</v>
      </c>
      <c r="J5" s="94" t="s">
        <v>61</v>
      </c>
      <c r="K5" s="94" t="s">
        <v>62</v>
      </c>
      <c r="L5" s="94" t="s">
        <v>63</v>
      </c>
      <c r="M5" s="94" t="s">
        <v>64</v>
      </c>
      <c r="N5" s="105" t="s">
        <v>65</v>
      </c>
      <c r="O5" s="106" t="s">
        <v>54</v>
      </c>
      <c r="P5" s="94" t="s">
        <v>55</v>
      </c>
      <c r="Q5" s="94" t="s">
        <v>56</v>
      </c>
      <c r="R5" s="94" t="s">
        <v>57</v>
      </c>
      <c r="S5" s="94" t="s">
        <v>58</v>
      </c>
      <c r="T5" s="94" t="s">
        <v>59</v>
      </c>
      <c r="U5" s="94" t="s">
        <v>60</v>
      </c>
      <c r="V5" s="94" t="s">
        <v>61</v>
      </c>
      <c r="W5" s="94" t="s">
        <v>62</v>
      </c>
      <c r="X5" s="94" t="s">
        <v>63</v>
      </c>
      <c r="Y5" s="94" t="s">
        <v>64</v>
      </c>
      <c r="Z5" s="104" t="s">
        <v>65</v>
      </c>
      <c r="AA5" s="148" t="s">
        <v>66</v>
      </c>
      <c r="AB5" s="152" t="s">
        <v>67</v>
      </c>
      <c r="AC5" s="103" t="s">
        <v>52</v>
      </c>
      <c r="AD5" s="105" t="s">
        <v>67</v>
      </c>
    </row>
    <row r="6" spans="1:31">
      <c r="B6" s="89"/>
      <c r="C6" s="60"/>
      <c r="L6" s="88"/>
      <c r="N6" s="59"/>
      <c r="O6" s="89"/>
      <c r="P6" s="10"/>
      <c r="Q6" s="10"/>
      <c r="R6" s="10"/>
      <c r="S6" s="10"/>
      <c r="T6" s="10"/>
      <c r="U6" s="84"/>
      <c r="V6" s="84"/>
      <c r="W6" s="84"/>
      <c r="X6" s="84"/>
      <c r="Y6" s="84"/>
      <c r="Z6" s="95"/>
    </row>
    <row r="7" spans="1:31">
      <c r="B7" s="97"/>
      <c r="C7" s="73"/>
      <c r="D7" s="52"/>
      <c r="E7" s="52"/>
      <c r="F7" s="52"/>
      <c r="G7" s="52"/>
      <c r="H7" s="52"/>
      <c r="I7" s="52"/>
      <c r="J7" s="52"/>
      <c r="K7" s="52"/>
      <c r="L7" s="52"/>
      <c r="M7" s="52"/>
      <c r="N7" s="74"/>
      <c r="O7" s="75"/>
      <c r="P7" s="53"/>
      <c r="Q7" s="53"/>
      <c r="R7" s="53"/>
      <c r="S7" s="53"/>
      <c r="T7" s="93"/>
      <c r="U7" s="77"/>
      <c r="V7" s="77"/>
      <c r="W7" s="77"/>
      <c r="X7" s="77"/>
      <c r="Y7" s="77"/>
      <c r="Z7" s="78"/>
      <c r="AA7" s="45"/>
      <c r="AB7" s="45"/>
    </row>
    <row r="8" spans="1:31">
      <c r="B8" s="62" t="s">
        <v>68</v>
      </c>
      <c r="C8" s="195">
        <f>'AEP D_Nexus'!C8+ANDE_ADMS!C8+'ATCO_OMS Support'!C8+Avangrid_NY!C8+'Avangrid ADMS'!C8+Barbados!C8+'BEL_ED-LF'!C8+'BWP ADMS'!C8+CEATI!C8+Lansing!C8+MEC_BHER!C8+MERALCO!E8+'Future Project 09'!C8+'NV Energy'!C8+TPC!C8+'USTDA_EC_CELEC-EP'!C8+'Future Project 10'!C8+UNOPS_VN!C8+'Future Project 11'!C8+'SDGE Implementation'!C8+'Future Project 02'!C8+'Future Project 03'!C8+'Future Project 04'!C8+'Future Project 05'!C8+'Future Project 06'!C8+'Future Project 07'!C8+'Future Project 08'!C8+Kosovo!C8</f>
        <v>39</v>
      </c>
      <c r="D8" s="195">
        <f>'AEP D_Nexus'!D8+ANDE_ADMS!D8+'ATCO_OMS Support'!D8+Avangrid_NY!D8+'Avangrid ADMS'!D8+Barbados!D8+'BEL_ED-LF'!D8+'BWP ADMS'!D8+CEATI!D8+Lansing!D8+MEC_BHER!D8+MERALCO!F8+'Future Project 09'!D8+'NV Energy'!D8+TPC!D8+'USTDA_EC_CELEC-EP'!D8+'Future Project 10'!D8+UNOPS_VN!D8+'Future Project 11'!D8+'SDGE Implementation'!D8+'Future Project 02'!D8+'Future Project 03'!D8+'Future Project 04'!D8+'Future Project 05'!D8+'Future Project 06'!D8+'Future Project 07'!D8+'Future Project 08'!D8+Kosovo!D8</f>
        <v>111</v>
      </c>
      <c r="E8" s="195">
        <f>'AEP D_Nexus'!E8+ANDE_ADMS!E8+'ATCO_OMS Support'!E8+Avangrid_NY!E8+'Avangrid ADMS'!E8+Barbados!E8+'BEL_ED-LF'!E8+'BWP ADMS'!E8+CEATI!E8+Lansing!E8+MEC_BHER!E8+MERALCO!G8+'Future Project 09'!E8+'NV Energy'!E8+TPC!E8+'USTDA_EC_CELEC-EP'!E8+'Future Project 10'!E8+UNOPS_VN!E8+'Future Project 11'!E8+'SDGE Implementation'!E8+'Future Project 02'!E8+'Future Project 03'!E8+'Future Project 04'!E8+'Future Project 05'!E8+'Future Project 06'!E8+'Future Project 07'!E8+'Future Project 08'!E8+Kosovo!E8</f>
        <v>83.5</v>
      </c>
      <c r="F8" s="195">
        <f>'AEP D_Nexus'!F8+ANDE_ADMS!F8+'ATCO_OMS Support'!F8+Avangrid_NY!F8+'Avangrid ADMS'!F8+Barbados!F8+'BEL_ED-LF'!F8+'BWP ADMS'!F8+CEATI!F8+Lansing!F8+MEC_BHER!F8+MERALCO!H8+'Future Project 09'!F8+'NV Energy'!F8+TPC!F8+'USTDA_EC_CELEC-EP'!F8+'Future Project 10'!F8+UNOPS_VN!F8+'Future Project 11'!F8+'SDGE Implementation'!F8+'Future Project 02'!F8+'Future Project 03'!F8+'Future Project 04'!F8+'Future Project 05'!F8+'Future Project 06'!F8+'Future Project 07'!F8+'Future Project 08'!F8+Kosovo!F8</f>
        <v>100</v>
      </c>
      <c r="G8" s="195">
        <f>'AEP D_Nexus'!G8+ANDE_ADMS!G8+'ATCO_OMS Support'!G8+Avangrid_NY!G8+'Avangrid ADMS'!G8+Barbados!G8+'BEL_ED-LF'!G8+'BWP ADMS'!G8+CEATI!G8+Lansing!G8+MEC_BHER!G8+MERALCO!I8+'Future Project 09'!G8+'NV Energy'!G8+TPC!G8+'USTDA_EC_CELEC-EP'!G8+'Future Project 10'!G8+UNOPS_VN!G8+'Future Project 11'!G8+'SDGE Implementation'!G8+'Future Project 02'!G8+'Future Project 03'!G8+'Future Project 04'!G8+'Future Project 05'!G8+'Future Project 06'!G8+'Future Project 07'!G8+'Future Project 08'!G8+Kosovo!G8</f>
        <v>94</v>
      </c>
      <c r="H8" s="195">
        <f>'AEP D_Nexus'!H8+ANDE_ADMS!H8+'ATCO_OMS Support'!H8+Avangrid_NY!H8+'Avangrid ADMS'!H8+Barbados!H8+'BEL_ED-LF'!H8+'BWP ADMS'!H8+CEATI!H8+Lansing!H8+MEC_BHER!H8+MERALCO!J8+'Future Project 09'!H8+'NV Energy'!H8+TPC!H8+'USTDA_EC_CELEC-EP'!H8+'Future Project 10'!H8+UNOPS_VN!H8+'Future Project 11'!H8+'SDGE Implementation'!H8+'Future Project 02'!H8+'Future Project 03'!H8+'Future Project 04'!H8+'Future Project 05'!H8+'Future Project 06'!H8+'Future Project 07'!H8+'Future Project 08'!H8+Kosovo!H8</f>
        <v>96</v>
      </c>
      <c r="I8" s="195">
        <f>'AEP D_Nexus'!I8+ANDE_ADMS!I8+'ATCO_OMS Support'!I8+Avangrid_NY!I8+'Avangrid ADMS'!I8+Barbados!I8+'BEL_ED-LF'!I8+'BWP ADMS'!I8+CEATI!I8+Lansing!I8+MEC_BHER!I8+MERALCO!K8+'Future Project 09'!I8+'NV Energy'!I8+TPC!I8+'USTDA_EC_CELEC-EP'!I8+'Future Project 10'!I8+UNOPS_VN!I8+'Future Project 11'!I8+'SDGE Implementation'!I8+'Future Project 02'!I8+'Future Project 03'!I8+'Future Project 04'!I8+'Future Project 05'!I8+'Future Project 06'!I8+'Future Project 07'!I8+'Future Project 08'!I8+Kosovo!I8</f>
        <v>88</v>
      </c>
      <c r="J8" s="195">
        <f>'AEP D_Nexus'!J8+ANDE_ADMS!J8+'ATCO_OMS Support'!J8+Avangrid_NY!J8+'Avangrid ADMS'!J8+Barbados!J8+'BEL_ED-LF'!J8+'BWP ADMS'!J8+CEATI!J8+Lansing!J8+MEC_BHER!J8+MERALCO!L8+'Future Project 09'!J8+'NV Energy'!J8+TPC!J8+'USTDA_EC_CELEC-EP'!J8+'Future Project 10'!J8+UNOPS_VN!J8+'Future Project 11'!J8+'SDGE Implementation'!J8+'Future Project 02'!J8+'Future Project 03'!J8+'Future Project 04'!J8+'Future Project 05'!J8+'Future Project 06'!J8+'Future Project 07'!J8+'Future Project 08'!J8+Kosovo!J8</f>
        <v>70</v>
      </c>
      <c r="K8" s="195">
        <f>'AEP D_Nexus'!K8+ANDE_ADMS!K8+'ATCO_OMS Support'!K8+Avangrid_NY!K8+'Avangrid ADMS'!K8+Barbados!K8+'BEL_ED-LF'!K8+'BWP ADMS'!K8+CEATI!K8+Lansing!K8+MEC_BHER!K8+MERALCO!M8+'Future Project 09'!K8+'NV Energy'!K8+TPC!K8+'USTDA_EC_CELEC-EP'!K8+'Future Project 10'!K8+UNOPS_VN!K8+'Future Project 11'!K8+'SDGE Implementation'!K8+'Future Project 02'!K8+'Future Project 03'!K8+'Future Project 04'!K8+'Future Project 05'!K8+'Future Project 06'!K8+'Future Project 07'!K8+'Future Project 08'!K8+Kosovo!K8</f>
        <v>72</v>
      </c>
      <c r="L8" s="195">
        <f>'AEP D_Nexus'!L8+ANDE_ADMS!L8+'ATCO_OMS Support'!L8+Avangrid_NY!L8+'Avangrid ADMS'!L8+Barbados!L8+'BEL_ED-LF'!L8+'BWP ADMS'!L8+CEATI!L8+Lansing!L8+MEC_BHER!L8+MERALCO!N8+'Future Project 09'!L8+'NV Energy'!L8+TPC!L8+'USTDA_EC_CELEC-EP'!L8+'Future Project 10'!L8+UNOPS_VN!L8+'Future Project 11'!L8+'SDGE Implementation'!L8+'Future Project 02'!L8+'Future Project 03'!L8+'Future Project 04'!L8+'Future Project 05'!L8+'Future Project 06'!L8+'Future Project 07'!L8+'Future Project 08'!L8+Kosovo!L8</f>
        <v>76</v>
      </c>
      <c r="M8" s="195">
        <f>'AEP D_Nexus'!M8+ANDE_ADMS!M8+'ATCO_OMS Support'!M8+Avangrid_NY!M8+'Avangrid ADMS'!M8+Barbados!M8+'BEL_ED-LF'!M8+'BWP ADMS'!M8+CEATI!M8+Lansing!M8+MEC_BHER!M8+MERALCO!O8+'Future Project 09'!M8+'NV Energy'!M8+TPC!M8+'USTDA_EC_CELEC-EP'!M8+'Future Project 10'!M8+UNOPS_VN!M8+'Future Project 11'!M8+'SDGE Implementation'!M8+'Future Project 02'!M8+'Future Project 03'!M8+'Future Project 04'!M8+'Future Project 05'!M8+'Future Project 06'!M8+'Future Project 07'!M8+'Future Project 08'!M8+Kosovo!M8</f>
        <v>66</v>
      </c>
      <c r="N8" s="195">
        <f>'AEP D_Nexus'!N8+ANDE_ADMS!N8+'ATCO_OMS Support'!N8+Avangrid_NY!N8+'Avangrid ADMS'!N8+Barbados!N8+'BEL_ED-LF'!N8+'BWP ADMS'!N8+CEATI!N8+Lansing!N8+MEC_BHER!N8+MERALCO!P8+'Future Project 09'!N8+'NV Energy'!N8+TPC!N8+'USTDA_EC_CELEC-EP'!N8+'Future Project 10'!N8+UNOPS_VN!N8+'Future Project 11'!N8+'SDGE Implementation'!N8+'Future Project 02'!N8+'Future Project 03'!N8+'Future Project 04'!N8+'Future Project 05'!N8+'Future Project 06'!N8+'Future Project 07'!N8+'Future Project 08'!N8+Kosovo!N8</f>
        <v>80</v>
      </c>
      <c r="O8" s="195">
        <f>'AEP D_Nexus'!O8+ANDE_ADMS!O8+'ATCO_OMS Support'!O8+Avangrid_NY!O8+'Avangrid ADMS'!O8+Barbados!O8+'BEL_ED-LF'!O8+'BWP ADMS'!O8+CEATI!O8+Lansing!O8+MEC_BHER!O8+MERALCO!Q8+'Future Project 09'!O8+'NV Energy'!O8+TPC!O8+'USTDA_EC_CELEC-EP'!O8+'Future Project 10'!O8+UNOPS_VN!O8+'Future Project 11'!O8+'SDGE Implementation'!O8+'Future Project 02'!O8+'Future Project 03'!O8+'Future Project 04'!O8+'Future Project 05'!O8+'Future Project 06'!O8+'Future Project 07'!O8+'Future Project 08'!O8+Kosovo!O8</f>
        <v>62</v>
      </c>
      <c r="P8" s="195">
        <f>'AEP D_Nexus'!P8+ANDE_ADMS!P8+'ATCO_OMS Support'!P8+Avangrid_NY!P8+'Avangrid ADMS'!P8+Barbados!P8+'BEL_ED-LF'!P8+'BWP ADMS'!P8+CEATI!P8+Lansing!P8+MEC_BHER!P8+MERALCO!R8+'Future Project 09'!P8+'NV Energy'!P8+TPC!P8+'USTDA_EC_CELEC-EP'!P8+'Future Project 10'!P8+UNOPS_VN!P8+'Future Project 11'!P8+'SDGE Implementation'!P8+'Future Project 02'!P8+'Future Project 03'!P8+'Future Project 04'!P8+'Future Project 05'!P8+'Future Project 06'!P8+'Future Project 07'!P8+'Future Project 08'!P8+Kosovo!P8</f>
        <v>72</v>
      </c>
      <c r="Q8" s="195">
        <f>'AEP D_Nexus'!Q8+ANDE_ADMS!Q8+'ATCO_OMS Support'!Q8+Avangrid_NY!Q8+'Avangrid ADMS'!Q8+Barbados!Q8+'BEL_ED-LF'!Q8+'BWP ADMS'!Q8+CEATI!Q8+Lansing!Q8+MEC_BHER!Q8+MERALCO!S8+'Future Project 09'!Q8+'NV Energy'!Q8+TPC!Q8+'USTDA_EC_CELEC-EP'!Q8+'Future Project 10'!Q8+UNOPS_VN!Q8+'Future Project 11'!Q8+'SDGE Implementation'!Q8+'Future Project 02'!Q8+'Future Project 03'!Q8+'Future Project 04'!Q8+'Future Project 05'!Q8+'Future Project 06'!Q8+'Future Project 07'!Q8+'Future Project 08'!Q8+Kosovo!Q8</f>
        <v>62</v>
      </c>
      <c r="R8" s="195" t="e">
        <f>'AEP D_Nexus'!R8+ANDE_ADMS!R8+'ATCO_OMS Support'!R8+Avangrid_NY!R8+'Avangrid ADMS'!R8+Barbados!R8+'BEL_ED-LF'!R8+'BWP ADMS'!R8+CEATI!R8+Lansing!R8+MEC_BHER!#REF!+MERALCO!T8+'Future Project 09'!R8+'NV Energy'!R8+TPC!R8+'USTDA_EC_CELEC-EP'!R8+'Future Project 10'!R8+UNOPS_VN!R8+'Future Project 11'!R8+'SDGE Implementation'!R8+'Future Project 02'!R8+'Future Project 03'!R8+'Future Project 04'!R8+'Future Project 05'!R8+'Future Project 06'!R8+'Future Project 07'!R8+'Future Project 08'!R8+Kosovo!R8</f>
        <v>#REF!</v>
      </c>
      <c r="S8" s="195">
        <f>'AEP D_Nexus'!S8+ANDE_ADMS!S8+'ATCO_OMS Support'!S8+Avangrid_NY!S8+'Avangrid ADMS'!S8+Barbados!S8+'BEL_ED-LF'!S8+'BWP ADMS'!S8+CEATI!S8+Lansing!S8+MEC_BHER!R8+MERALCO!U8+'Future Project 09'!S8+'NV Energy'!S8+TPC!S8+'USTDA_EC_CELEC-EP'!S8+'Future Project 10'!S8+UNOPS_VN!S8+'Future Project 11'!S8+'SDGE Implementation'!S8+'Future Project 02'!S8+'Future Project 03'!S8+'Future Project 04'!S8+'Future Project 05'!S8+'Future Project 06'!S8+'Future Project 07'!S8+'Future Project 08'!S8+Kosovo!S8</f>
        <v>62</v>
      </c>
      <c r="T8" s="195">
        <f>'AEP D_Nexus'!T8+ANDE_ADMS!T8+'ATCO_OMS Support'!T8+Avangrid_NY!T8+'Avangrid ADMS'!T8+Barbados!T8+'BEL_ED-LF'!T8+'BWP ADMS'!T8+CEATI!T8+Lansing!T8+MEC_BHER!S8+MERALCO!V8+'Future Project 09'!T8+'NV Energy'!T8+TPC!T8+'USTDA_EC_CELEC-EP'!T8+'Future Project 10'!T8+UNOPS_VN!T8+'Future Project 11'!T8+'SDGE Implementation'!T8+'Future Project 02'!T8+'Future Project 03'!T8+'Future Project 04'!T8+'Future Project 05'!T8+'Future Project 06'!T8+'Future Project 07'!T8+'Future Project 08'!T8+Kosovo!T8</f>
        <v>72</v>
      </c>
      <c r="U8" s="195">
        <f>'AEP D_Nexus'!U8+ANDE_ADMS!U8+'ATCO_OMS Support'!U8+Avangrid_NY!U8+'Avangrid ADMS'!U8+Barbados!U8+'BEL_ED-LF'!U8+'BWP ADMS'!U8+CEATI!U8+Lansing!U8+MEC_BHER!U8+MERALCO!W8+'Future Project 09'!U8+'NV Energy'!U8+TPC!U8+'USTDA_EC_CELEC-EP'!U8+'Future Project 10'!U8+UNOPS_VN!U8+'Future Project 11'!U8+'SDGE Implementation'!U8+'Future Project 02'!U8+'Future Project 03'!U8+'Future Project 04'!U8+'Future Project 05'!U8+'Future Project 06'!U8+'Future Project 07'!U8+'Future Project 08'!U8+Kosovo!U8</f>
        <v>22</v>
      </c>
      <c r="V8" s="195">
        <f>'AEP D_Nexus'!V8+ANDE_ADMS!V8+'ATCO_OMS Support'!V8+Avangrid_NY!V8+'Avangrid ADMS'!V8+Barbados!V8+'BEL_ED-LF'!V8+'BWP ADMS'!V8+CEATI!V8+Lansing!V8+MEC_BHER!V8+MERALCO!X8+'Future Project 09'!V8+'NV Energy'!V8+TPC!V8+'USTDA_EC_CELEC-EP'!V8+'Future Project 10'!V8+UNOPS_VN!V8+'Future Project 11'!V8+'SDGE Implementation'!V8+'Future Project 02'!V8+'Future Project 03'!V8+'Future Project 04'!V8+'Future Project 05'!V8+'Future Project 06'!V8+'Future Project 07'!V8+'Future Project 08'!V8+Kosovo!V8</f>
        <v>32</v>
      </c>
      <c r="W8" s="195">
        <f>'AEP D_Nexus'!W8+ANDE_ADMS!W8+'ATCO_OMS Support'!W8+Avangrid_NY!W8+'Avangrid ADMS'!W8+Barbados!W8+'BEL_ED-LF'!W8+'BWP ADMS'!W8+CEATI!W8+Lansing!W8+MEC_BHER!W8+MERALCO!Y8+'Future Project 09'!W8+'NV Energy'!W8+TPC!W8+'USTDA_EC_CELEC-EP'!W8+'Future Project 10'!W8+UNOPS_VN!W8+'Future Project 11'!W8+'SDGE Implementation'!W8+'Future Project 02'!W8+'Future Project 03'!W8+'Future Project 04'!W8+'Future Project 05'!W8+'Future Project 06'!W8+'Future Project 07'!W8+'Future Project 08'!W8+Kosovo!W8</f>
        <v>22</v>
      </c>
      <c r="X8" s="195">
        <f>'AEP D_Nexus'!X8+ANDE_ADMS!X8+'ATCO_OMS Support'!X8+Avangrid_NY!X8+'Avangrid ADMS'!X8+Barbados!X8+'BEL_ED-LF'!X8+'BWP ADMS'!X8+CEATI!X8+Lansing!X8+MEC_BHER!X8+MERALCO!Z8+'Future Project 09'!X8+'NV Energy'!X8+TPC!X8+'USTDA_EC_CELEC-EP'!X8+'Future Project 10'!X8+UNOPS_VN!X8+'Future Project 11'!X8+'SDGE Implementation'!X8+'Future Project 02'!X8+'Future Project 03'!X8+'Future Project 04'!X8+'Future Project 05'!X8+'Future Project 06'!X8+'Future Project 07'!X8+'Future Project 08'!X8+Kosovo!X8</f>
        <v>32</v>
      </c>
      <c r="Y8" s="195">
        <f>'AEP D_Nexus'!Y8+ANDE_ADMS!Y8+'ATCO_OMS Support'!Y8+Avangrid_NY!Y8+'Avangrid ADMS'!Y8+Barbados!Y8+'BEL_ED-LF'!Y8+'BWP ADMS'!Y8+CEATI!Y8+Lansing!Y8+MEC_BHER!Y8+MERALCO!AA8+'Future Project 09'!Y8+'NV Energy'!Y8+TPC!Y8+'USTDA_EC_CELEC-EP'!Y8+'Future Project 10'!Y8+UNOPS_VN!Y8+'Future Project 11'!Y8+'SDGE Implementation'!Y8+'Future Project 02'!Y8+'Future Project 03'!Y8+'Future Project 04'!Y8+'Future Project 05'!Y8+'Future Project 06'!Y8+'Future Project 07'!Y8+'Future Project 08'!Y8+Kosovo!Y8</f>
        <v>22</v>
      </c>
      <c r="Z8" s="195">
        <f>'AEP D_Nexus'!Z8+ANDE_ADMS!Z8+'ATCO_OMS Support'!Z8+Avangrid_NY!Z8+'Avangrid ADMS'!Z8+Barbados!Z8+'BEL_ED-LF'!Z8+'BWP ADMS'!Z8+CEATI!Z8+Lansing!Z8+MEC_BHER!Z8+MERALCO!AB8+'Future Project 09'!Z8+'NV Energy'!Z8+TPC!Z8+'USTDA_EC_CELEC-EP'!Z8+'Future Project 10'!Z8+UNOPS_VN!Z8+'Future Project 11'!Z8+'SDGE Implementation'!Z8+'Future Project 02'!Z8+'Future Project 03'!Z8+'Future Project 04'!Z8+'Future Project 05'!Z8+'Future Project 06'!Z8+'Future Project 07'!Z8+'Future Project 08'!Z8+Kosovo!Z8</f>
        <v>24</v>
      </c>
      <c r="AA8" s="131">
        <f>SUM(C8:E8)</f>
        <v>233.5</v>
      </c>
      <c r="AB8" s="131">
        <f>SUM(C8:N8)</f>
        <v>975.5</v>
      </c>
      <c r="AC8" s="2">
        <f>AA8/$AC$2</f>
        <v>0.46329365079365081</v>
      </c>
      <c r="AD8" s="2">
        <f>AB8/$AC$3</f>
        <v>0.49020100502512565</v>
      </c>
    </row>
    <row r="9" spans="1:31">
      <c r="B9" s="60" t="s">
        <v>69</v>
      </c>
      <c r="C9" s="195">
        <f>'AEP D_Nexus'!C9+ANDE_ADMS!C9+'ATCO_OMS Support'!C9+Avangrid_NY!C9+'Avangrid ADMS'!C9+Barbados!C9+'BEL_ED-LF'!C9+'BWP ADMS'!C9+CEATI!C9+Lansing!C9+MEC_BHER!C9+MERALCO!E9+'Future Project 09'!C9+'NV Energy'!C9+TPC!C9+'USTDA_EC_CELEC-EP'!C9+'Future Project 10'!C9+UNOPS_VN!C9+'Future Project 11'!C9+'SDGE Implementation'!C9+'Future Project 02'!C9+'Future Project 03'!C9+'Future Project 04'!C9+'Future Project 05'!C9+'Future Project 06'!C9+'Future Project 07'!C9+'Future Project 08'!C9+Kosovo!C9</f>
        <v>75</v>
      </c>
      <c r="D9" s="195">
        <f>'AEP D_Nexus'!D9+ANDE_ADMS!D9+'ATCO_OMS Support'!D9+Avangrid_NY!D9+'Avangrid ADMS'!D9+Barbados!D9+'BEL_ED-LF'!D9+'BWP ADMS'!D9+CEATI!D9+Lansing!D9+MEC_BHER!D9+MERALCO!F9+'Future Project 09'!D9+'NV Energy'!D9+TPC!D9+'USTDA_EC_CELEC-EP'!D9+'Future Project 10'!D9+UNOPS_VN!D9+'Future Project 11'!D9+'SDGE Implementation'!D9+'Future Project 02'!D9+'Future Project 03'!D9+'Future Project 04'!D9+'Future Project 05'!D9+'Future Project 06'!D9+'Future Project 07'!D9+'Future Project 08'!D9+Kosovo!D9</f>
        <v>85</v>
      </c>
      <c r="E9" s="195">
        <f>'AEP D_Nexus'!E9+ANDE_ADMS!E9+'ATCO_OMS Support'!E9+Avangrid_NY!E9+'Avangrid ADMS'!E9+Barbados!E9+'BEL_ED-LF'!E9+'BWP ADMS'!E9+CEATI!E9+Lansing!E9+MEC_BHER!E9+MERALCO!G9+'Future Project 09'!E9+'NV Energy'!E9+TPC!E9+'USTDA_EC_CELEC-EP'!E9+'Future Project 10'!E9+UNOPS_VN!E9+'Future Project 11'!E9+'SDGE Implementation'!E9+'Future Project 02'!E9+'Future Project 03'!E9+'Future Project 04'!E9+'Future Project 05'!E9+'Future Project 06'!E9+'Future Project 07'!E9+'Future Project 08'!E9+Kosovo!E9</f>
        <v>113</v>
      </c>
      <c r="F9" s="195">
        <f>'AEP D_Nexus'!F9+ANDE_ADMS!F9+'ATCO_OMS Support'!F9+Avangrid_NY!F9+'Avangrid ADMS'!F9+Barbados!F9+'BEL_ED-LF'!F9+'BWP ADMS'!F9+CEATI!F9+Lansing!F9+MEC_BHER!F9+MERALCO!H9+'Future Project 09'!F9+'NV Energy'!F9+TPC!F9+'USTDA_EC_CELEC-EP'!F9+'Future Project 10'!F9+UNOPS_VN!F9+'Future Project 11'!F9+'SDGE Implementation'!F9+'Future Project 02'!F9+'Future Project 03'!F9+'Future Project 04'!F9+'Future Project 05'!F9+'Future Project 06'!F9+'Future Project 07'!F9+'Future Project 08'!F9+Kosovo!F9</f>
        <v>118</v>
      </c>
      <c r="G9" s="195">
        <f>'AEP D_Nexus'!G9+ANDE_ADMS!G9+'ATCO_OMS Support'!G9+Avangrid_NY!G9+'Avangrid ADMS'!G9+Barbados!G9+'BEL_ED-LF'!G9+'BWP ADMS'!G9+CEATI!G9+Lansing!G9+MEC_BHER!G9+MERALCO!I9+'Future Project 09'!G9+'NV Energy'!G9+TPC!G9+'USTDA_EC_CELEC-EP'!G9+'Future Project 10'!G9+UNOPS_VN!G9+'Future Project 11'!G9+'SDGE Implementation'!G9+'Future Project 02'!G9+'Future Project 03'!G9+'Future Project 04'!G9+'Future Project 05'!G9+'Future Project 06'!G9+'Future Project 07'!G9+'Future Project 08'!G9+Kosovo!G9</f>
        <v>84</v>
      </c>
      <c r="H9" s="195">
        <f>'AEP D_Nexus'!H9+ANDE_ADMS!H9+'ATCO_OMS Support'!H9+Avangrid_NY!H9+'Avangrid ADMS'!H9+Barbados!H9+'BEL_ED-LF'!H9+'BWP ADMS'!H9+CEATI!H9+Lansing!H9+MEC_BHER!H9+MERALCO!J9+'Future Project 09'!H9+'NV Energy'!H9+TPC!H9+'USTDA_EC_CELEC-EP'!H9+'Future Project 10'!H9+UNOPS_VN!H9+'Future Project 11'!H9+'SDGE Implementation'!H9+'Future Project 02'!H9+'Future Project 03'!H9+'Future Project 04'!H9+'Future Project 05'!H9+'Future Project 06'!H9+'Future Project 07'!H9+'Future Project 08'!H9+Kosovo!H9</f>
        <v>4</v>
      </c>
      <c r="I9" s="195">
        <f>'AEP D_Nexus'!I9+ANDE_ADMS!I9+'ATCO_OMS Support'!I9+Avangrid_NY!I9+'Avangrid ADMS'!I9+Barbados!I9+'BEL_ED-LF'!I9+'BWP ADMS'!I9+CEATI!I9+Lansing!I9+MEC_BHER!I9+MERALCO!K9+'Future Project 09'!I9+'NV Energy'!I9+TPC!I9+'USTDA_EC_CELEC-EP'!I9+'Future Project 10'!I9+UNOPS_VN!I9+'Future Project 11'!I9+'SDGE Implementation'!I9+'Future Project 02'!I9+'Future Project 03'!I9+'Future Project 04'!I9+'Future Project 05'!I9+'Future Project 06'!I9+'Future Project 07'!I9+'Future Project 08'!I9+Kosovo!I9</f>
        <v>4</v>
      </c>
      <c r="J9" s="195">
        <f>'AEP D_Nexus'!J9+ANDE_ADMS!J9+'ATCO_OMS Support'!J9+Avangrid_NY!J9+'Avangrid ADMS'!J9+Barbados!J9+'BEL_ED-LF'!J9+'BWP ADMS'!J9+CEATI!J9+Lansing!J9+MEC_BHER!J9+MERALCO!L9+'Future Project 09'!J9+'NV Energy'!J9+TPC!J9+'USTDA_EC_CELEC-EP'!J9+'Future Project 10'!J9+UNOPS_VN!J9+'Future Project 11'!J9+'SDGE Implementation'!J9+'Future Project 02'!J9+'Future Project 03'!J9+'Future Project 04'!J9+'Future Project 05'!J9+'Future Project 06'!J9+'Future Project 07'!J9+'Future Project 08'!J9+Kosovo!J9</f>
        <v>16</v>
      </c>
      <c r="K9" s="195">
        <f>'AEP D_Nexus'!K9+ANDE_ADMS!K9+'ATCO_OMS Support'!K9+Avangrid_NY!K9+'Avangrid ADMS'!K9+Barbados!K9+'BEL_ED-LF'!K9+'BWP ADMS'!K9+CEATI!K9+Lansing!K9+MEC_BHER!K9+MERALCO!M9+'Future Project 09'!K9+'NV Energy'!K9+TPC!K9+'USTDA_EC_CELEC-EP'!K9+'Future Project 10'!K9+UNOPS_VN!K9+'Future Project 11'!K9+'SDGE Implementation'!K9+'Future Project 02'!K9+'Future Project 03'!K9+'Future Project 04'!K9+'Future Project 05'!K9+'Future Project 06'!K9+'Future Project 07'!K9+'Future Project 08'!K9+Kosovo!K9</f>
        <v>16</v>
      </c>
      <c r="L9" s="195">
        <f>'AEP D_Nexus'!L9+ANDE_ADMS!L9+'ATCO_OMS Support'!L9+Avangrid_NY!L9+'Avangrid ADMS'!L9+Barbados!L9+'BEL_ED-LF'!L9+'BWP ADMS'!L9+CEATI!L9+Lansing!L9+MEC_BHER!L9+MERALCO!N9+'Future Project 09'!L9+'NV Energy'!L9+TPC!L9+'USTDA_EC_CELEC-EP'!L9+'Future Project 10'!L9+UNOPS_VN!L9+'Future Project 11'!L9+'SDGE Implementation'!L9+'Future Project 02'!L9+'Future Project 03'!L9+'Future Project 04'!L9+'Future Project 05'!L9+'Future Project 06'!L9+'Future Project 07'!L9+'Future Project 08'!L9+Kosovo!L9</f>
        <v>24</v>
      </c>
      <c r="M9" s="195">
        <f>'AEP D_Nexus'!M9+ANDE_ADMS!M9+'ATCO_OMS Support'!M9+Avangrid_NY!M9+'Avangrid ADMS'!M9+Barbados!M9+'BEL_ED-LF'!M9+'BWP ADMS'!M9+CEATI!M9+Lansing!M9+MEC_BHER!M9+MERALCO!O9+'Future Project 09'!M9+'NV Energy'!M9+TPC!M9+'USTDA_EC_CELEC-EP'!M9+'Future Project 10'!M9+UNOPS_VN!M9+'Future Project 11'!M9+'SDGE Implementation'!M9+'Future Project 02'!M9+'Future Project 03'!M9+'Future Project 04'!M9+'Future Project 05'!M9+'Future Project 06'!M9+'Future Project 07'!M9+'Future Project 08'!M9+Kosovo!M9</f>
        <v>8</v>
      </c>
      <c r="N9" s="195">
        <f>'AEP D_Nexus'!N9+ANDE_ADMS!N9+'ATCO_OMS Support'!N9+Avangrid_NY!N9+'Avangrid ADMS'!N9+Barbados!N9+'BEL_ED-LF'!N9+'BWP ADMS'!N9+CEATI!N9+Lansing!N9+MEC_BHER!N9+MERALCO!P9+'Future Project 09'!N9+'NV Energy'!N9+TPC!N9+'USTDA_EC_CELEC-EP'!N9+'Future Project 10'!N9+UNOPS_VN!N9+'Future Project 11'!N9+'SDGE Implementation'!N9+'Future Project 02'!N9+'Future Project 03'!N9+'Future Project 04'!N9+'Future Project 05'!N9+'Future Project 06'!N9+'Future Project 07'!N9+'Future Project 08'!N9+Kosovo!N9</f>
        <v>16</v>
      </c>
      <c r="O9" s="195">
        <f>'AEP D_Nexus'!O9+ANDE_ADMS!O9+'ATCO_OMS Support'!O9+Avangrid_NY!O9+'Avangrid ADMS'!O9+Barbados!O9+'BEL_ED-LF'!O9+'BWP ADMS'!O9+CEATI!O9+Lansing!O9+MEC_BHER!O9+MERALCO!Q9+'Future Project 09'!O9+'NV Energy'!O9+TPC!O9+'USTDA_EC_CELEC-EP'!O9+'Future Project 10'!O9+UNOPS_VN!O9+'Future Project 11'!O9+'SDGE Implementation'!O9+'Future Project 02'!O9+'Future Project 03'!O9+'Future Project 04'!O9+'Future Project 05'!O9+'Future Project 06'!O9+'Future Project 07'!O9+'Future Project 08'!O9+Kosovo!O9</f>
        <v>16</v>
      </c>
      <c r="P9" s="195">
        <f>'AEP D_Nexus'!P9+ANDE_ADMS!P9+'ATCO_OMS Support'!P9+Avangrid_NY!P9+'Avangrid ADMS'!P9+Barbados!P9+'BEL_ED-LF'!P9+'BWP ADMS'!P9+CEATI!P9+Lansing!P9+MEC_BHER!P9+MERALCO!R9+'Future Project 09'!P9+'NV Energy'!P9+TPC!P9+'USTDA_EC_CELEC-EP'!P9+'Future Project 10'!P9+UNOPS_VN!P9+'Future Project 11'!P9+'SDGE Implementation'!P9+'Future Project 02'!P9+'Future Project 03'!P9+'Future Project 04'!P9+'Future Project 05'!P9+'Future Project 06'!P9+'Future Project 07'!P9+'Future Project 08'!P9+Kosovo!P9</f>
        <v>24</v>
      </c>
      <c r="Q9" s="195">
        <f>'AEP D_Nexus'!Q9+ANDE_ADMS!Q9+'ATCO_OMS Support'!Q9+Avangrid_NY!Q9+'Avangrid ADMS'!Q9+Barbados!Q9+'BEL_ED-LF'!Q9+'BWP ADMS'!Q9+CEATI!Q9+Lansing!Q9+MEC_BHER!Q9+MERALCO!S9+'Future Project 09'!Q9+'NV Energy'!Q9+TPC!Q9+'USTDA_EC_CELEC-EP'!Q9+'Future Project 10'!Q9+UNOPS_VN!Q9+'Future Project 11'!Q9+'SDGE Implementation'!Q9+'Future Project 02'!Q9+'Future Project 03'!Q9+'Future Project 04'!Q9+'Future Project 05'!Q9+'Future Project 06'!Q9+'Future Project 07'!Q9+'Future Project 08'!Q9+Kosovo!Q9</f>
        <v>16</v>
      </c>
      <c r="R9" s="195" t="e">
        <f>'AEP D_Nexus'!R9+ANDE_ADMS!R9+'ATCO_OMS Support'!R9+Avangrid_NY!R9+'Avangrid ADMS'!R9+Barbados!R9+'BEL_ED-LF'!R9+'BWP ADMS'!R9+CEATI!R9+Lansing!R9+MEC_BHER!#REF!+MERALCO!T9+'Future Project 09'!R9+'NV Energy'!R9+TPC!R9+'USTDA_EC_CELEC-EP'!R9+'Future Project 10'!R9+UNOPS_VN!R9+'Future Project 11'!R9+'SDGE Implementation'!R9+'Future Project 02'!R9+'Future Project 03'!R9+'Future Project 04'!R9+'Future Project 05'!R9+'Future Project 06'!R9+'Future Project 07'!R9+'Future Project 08'!R9+Kosovo!R9</f>
        <v>#REF!</v>
      </c>
      <c r="S9" s="195">
        <f>'AEP D_Nexus'!S9+ANDE_ADMS!S9+'ATCO_OMS Support'!S9+Avangrid_NY!S9+'Avangrid ADMS'!S9+Barbados!S9+'BEL_ED-LF'!S9+'BWP ADMS'!S9+CEATI!S9+Lansing!S9+MEC_BHER!R9+MERALCO!U9+'Future Project 09'!S9+'NV Energy'!S9+TPC!S9+'USTDA_EC_CELEC-EP'!S9+'Future Project 10'!S9+UNOPS_VN!S9+'Future Project 11'!S9+'SDGE Implementation'!S9+'Future Project 02'!S9+'Future Project 03'!S9+'Future Project 04'!S9+'Future Project 05'!S9+'Future Project 06'!S9+'Future Project 07'!S9+'Future Project 08'!S9+Kosovo!S9</f>
        <v>16</v>
      </c>
      <c r="T9" s="195">
        <f>'AEP D_Nexus'!T9+ANDE_ADMS!T9+'ATCO_OMS Support'!T9+Avangrid_NY!T9+'Avangrid ADMS'!T9+Barbados!T9+'BEL_ED-LF'!T9+'BWP ADMS'!T9+CEATI!T9+Lansing!T9+MEC_BHER!S9+MERALCO!V9+'Future Project 09'!T9+'NV Energy'!T9+TPC!T9+'USTDA_EC_CELEC-EP'!T9+'Future Project 10'!T9+UNOPS_VN!T9+'Future Project 11'!T9+'SDGE Implementation'!T9+'Future Project 02'!T9+'Future Project 03'!T9+'Future Project 04'!T9+'Future Project 05'!T9+'Future Project 06'!T9+'Future Project 07'!T9+'Future Project 08'!T9+Kosovo!T9</f>
        <v>0</v>
      </c>
      <c r="U9" s="195">
        <f>'AEP D_Nexus'!U9+ANDE_ADMS!U9+'ATCO_OMS Support'!U9+Avangrid_NY!U9+'Avangrid ADMS'!U9+Barbados!U9+'BEL_ED-LF'!U9+'BWP ADMS'!U9+CEATI!U9+Lansing!U9+MEC_BHER!U9+MERALCO!W9+'Future Project 09'!U9+'NV Energy'!U9+TPC!U9+'USTDA_EC_CELEC-EP'!U9+'Future Project 10'!U9+UNOPS_VN!U9+'Future Project 11'!U9+'SDGE Implementation'!U9+'Future Project 02'!U9+'Future Project 03'!U9+'Future Project 04'!U9+'Future Project 05'!U9+'Future Project 06'!U9+'Future Project 07'!U9+'Future Project 08'!U9+Kosovo!U9</f>
        <v>0</v>
      </c>
      <c r="V9" s="195">
        <f>'AEP D_Nexus'!V9+ANDE_ADMS!V9+'ATCO_OMS Support'!V9+Avangrid_NY!V9+'Avangrid ADMS'!V9+Barbados!V9+'BEL_ED-LF'!V9+'BWP ADMS'!V9+CEATI!V9+Lansing!V9+MEC_BHER!V9+MERALCO!X9+'Future Project 09'!V9+'NV Energy'!V9+TPC!V9+'USTDA_EC_CELEC-EP'!V9+'Future Project 10'!V9+UNOPS_VN!V9+'Future Project 11'!V9+'SDGE Implementation'!V9+'Future Project 02'!V9+'Future Project 03'!V9+'Future Project 04'!V9+'Future Project 05'!V9+'Future Project 06'!V9+'Future Project 07'!V9+'Future Project 08'!V9+Kosovo!V9</f>
        <v>0</v>
      </c>
      <c r="W9" s="195">
        <f>'AEP D_Nexus'!W9+ANDE_ADMS!W9+'ATCO_OMS Support'!W9+Avangrid_NY!W9+'Avangrid ADMS'!W9+Barbados!W9+'BEL_ED-LF'!W9+'BWP ADMS'!W9+CEATI!W9+Lansing!W9+MEC_BHER!W9+MERALCO!Y9+'Future Project 09'!W9+'NV Energy'!W9+TPC!W9+'USTDA_EC_CELEC-EP'!W9+'Future Project 10'!W9+UNOPS_VN!W9+'Future Project 11'!W9+'SDGE Implementation'!W9+'Future Project 02'!W9+'Future Project 03'!W9+'Future Project 04'!W9+'Future Project 05'!W9+'Future Project 06'!W9+'Future Project 07'!W9+'Future Project 08'!W9+Kosovo!W9</f>
        <v>0</v>
      </c>
      <c r="X9" s="195">
        <f>'AEP D_Nexus'!X9+ANDE_ADMS!X9+'ATCO_OMS Support'!X9+Avangrid_NY!X9+'Avangrid ADMS'!X9+Barbados!X9+'BEL_ED-LF'!X9+'BWP ADMS'!X9+CEATI!X9+Lansing!X9+MEC_BHER!X9+MERALCO!Z9+'Future Project 09'!X9+'NV Energy'!X9+TPC!X9+'USTDA_EC_CELEC-EP'!X9+'Future Project 10'!X9+UNOPS_VN!X9+'Future Project 11'!X9+'SDGE Implementation'!X9+'Future Project 02'!X9+'Future Project 03'!X9+'Future Project 04'!X9+'Future Project 05'!X9+'Future Project 06'!X9+'Future Project 07'!X9+'Future Project 08'!X9+Kosovo!X9</f>
        <v>0</v>
      </c>
      <c r="Y9" s="195">
        <f>'AEP D_Nexus'!Y9+ANDE_ADMS!Y9+'ATCO_OMS Support'!Y9+Avangrid_NY!Y9+'Avangrid ADMS'!Y9+Barbados!Y9+'BEL_ED-LF'!Y9+'BWP ADMS'!Y9+CEATI!Y9+Lansing!Y9+MEC_BHER!Y9+MERALCO!AA9+'Future Project 09'!Y9+'NV Energy'!Y9+TPC!Y9+'USTDA_EC_CELEC-EP'!Y9+'Future Project 10'!Y9+UNOPS_VN!Y9+'Future Project 11'!Y9+'SDGE Implementation'!Y9+'Future Project 02'!Y9+'Future Project 03'!Y9+'Future Project 04'!Y9+'Future Project 05'!Y9+'Future Project 06'!Y9+'Future Project 07'!Y9+'Future Project 08'!Y9+Kosovo!Y9</f>
        <v>0</v>
      </c>
      <c r="Z9" s="195">
        <f>'AEP D_Nexus'!Z9+ANDE_ADMS!Z9+'ATCO_OMS Support'!Z9+Avangrid_NY!Z9+'Avangrid ADMS'!Z9+Barbados!Z9+'BEL_ED-LF'!Z9+'BWP ADMS'!Z9+CEATI!Z9+Lansing!Z9+MEC_BHER!Z9+MERALCO!AB9+'Future Project 09'!Z9+'NV Energy'!Z9+TPC!Z9+'USTDA_EC_CELEC-EP'!Z9+'Future Project 10'!Z9+UNOPS_VN!Z9+'Future Project 11'!Z9+'SDGE Implementation'!Z9+'Future Project 02'!Z9+'Future Project 03'!Z9+'Future Project 04'!Z9+'Future Project 05'!Z9+'Future Project 06'!Z9+'Future Project 07'!Z9+'Future Project 08'!Z9+Kosovo!Z9</f>
        <v>0</v>
      </c>
      <c r="AA9" s="131">
        <f t="shared" ref="AA9:AA20" si="0">SUM(C9:E9)</f>
        <v>273</v>
      </c>
      <c r="AB9" s="131">
        <f t="shared" ref="AB9:AB20" si="1">SUM(C9:N9)</f>
        <v>563</v>
      </c>
      <c r="AC9" s="2">
        <f t="shared" ref="AC9:AC20" si="2">AA9/$AC$2</f>
        <v>0.54166666666666663</v>
      </c>
      <c r="AD9" s="2">
        <f t="shared" ref="AD9:AD20" si="3">AB9/$AC$3</f>
        <v>0.28291457286432159</v>
      </c>
    </row>
    <row r="10" spans="1:31">
      <c r="B10" s="62" t="s">
        <v>70</v>
      </c>
      <c r="C10" s="195">
        <f>'AEP D_Nexus'!C10+ANDE_ADMS!C10+'ATCO_OMS Support'!C10+Avangrid_NY!C10+'Avangrid ADMS'!C10+Barbados!C10+'BEL_ED-LF'!C10+'BWP ADMS'!C10+CEATI!C10+Lansing!C10+MEC_BHER!C10+MERALCO!E10+'Future Project 09'!C10+'NV Energy'!C10+TPC!C10+'USTDA_EC_CELEC-EP'!C10+'Future Project 10'!C10+UNOPS_VN!C10+'Future Project 11'!C10+'SDGE Implementation'!C10+'Future Project 02'!C10+'Future Project 03'!C10+'Future Project 04'!C10+'Future Project 05'!C10+'Future Project 06'!C10+'Future Project 07'!C10+'Future Project 08'!C10+Kosovo!C10</f>
        <v>98</v>
      </c>
      <c r="D10" s="195">
        <f>'AEP D_Nexus'!D10+ANDE_ADMS!D10+'ATCO_OMS Support'!D10+Avangrid_NY!D10+'Avangrid ADMS'!D10+Barbados!D10+'BEL_ED-LF'!D10+'BWP ADMS'!D10+CEATI!D10+Lansing!D10+MEC_BHER!D10+MERALCO!F10+'Future Project 09'!D10+'NV Energy'!D10+TPC!D10+'USTDA_EC_CELEC-EP'!D10+'Future Project 10'!D10+UNOPS_VN!D10+'Future Project 11'!D10+'SDGE Implementation'!D10+'Future Project 02'!D10+'Future Project 03'!D10+'Future Project 04'!D10+'Future Project 05'!D10+'Future Project 06'!D10+'Future Project 07'!D10+'Future Project 08'!D10+Kosovo!D10</f>
        <v>62</v>
      </c>
      <c r="E10" s="195">
        <f>'AEP D_Nexus'!E10+ANDE_ADMS!E10+'ATCO_OMS Support'!E10+Avangrid_NY!E10+'Avangrid ADMS'!E10+Barbados!E10+'BEL_ED-LF'!E10+'BWP ADMS'!E10+CEATI!E10+Lansing!E10+MEC_BHER!E10+MERALCO!G10+'Future Project 09'!E10+'NV Energy'!E10+TPC!E10+'USTDA_EC_CELEC-EP'!E10+'Future Project 10'!E10+UNOPS_VN!E10+'Future Project 11'!E10+'SDGE Implementation'!E10+'Future Project 02'!E10+'Future Project 03'!E10+'Future Project 04'!E10+'Future Project 05'!E10+'Future Project 06'!E10+'Future Project 07'!E10+'Future Project 08'!E10+Kosovo!E10</f>
        <v>70</v>
      </c>
      <c r="F10" s="195">
        <f>'AEP D_Nexus'!F10+ANDE_ADMS!F10+'ATCO_OMS Support'!F10+Avangrid_NY!F10+'Avangrid ADMS'!F10+Barbados!F10+'BEL_ED-LF'!F10+'BWP ADMS'!F10+CEATI!F10+Lansing!F10+MEC_BHER!F10+MERALCO!H10+'Future Project 09'!F10+'NV Energy'!F10+TPC!F10+'USTDA_EC_CELEC-EP'!F10+'Future Project 10'!F10+UNOPS_VN!F10+'Future Project 11'!F10+'SDGE Implementation'!F10+'Future Project 02'!F10+'Future Project 03'!F10+'Future Project 04'!F10+'Future Project 05'!F10+'Future Project 06'!F10+'Future Project 07'!F10+'Future Project 08'!F10+Kosovo!F10</f>
        <v>80</v>
      </c>
      <c r="G10" s="195">
        <f>'AEP D_Nexus'!G10+ANDE_ADMS!G10+'ATCO_OMS Support'!G10+Avangrid_NY!G10+'Avangrid ADMS'!G10+Barbados!G10+'BEL_ED-LF'!G10+'BWP ADMS'!G10+CEATI!G10+Lansing!G10+MEC_BHER!G10+MERALCO!I10+'Future Project 09'!G10+'NV Energy'!G10+TPC!G10+'USTDA_EC_CELEC-EP'!G10+'Future Project 10'!G10+UNOPS_VN!G10+'Future Project 11'!G10+'SDGE Implementation'!G10+'Future Project 02'!G10+'Future Project 03'!G10+'Future Project 04'!G10+'Future Project 05'!G10+'Future Project 06'!G10+'Future Project 07'!G10+'Future Project 08'!G10+Kosovo!G10</f>
        <v>58</v>
      </c>
      <c r="H10" s="195">
        <f>'AEP D_Nexus'!H10+ANDE_ADMS!H10+'ATCO_OMS Support'!H10+Avangrid_NY!H10+'Avangrid ADMS'!H10+Barbados!H10+'BEL_ED-LF'!H10+'BWP ADMS'!H10+CEATI!H10+Lansing!H10+MEC_BHER!H10+MERALCO!J10+'Future Project 09'!H10+'NV Energy'!H10+TPC!H10+'USTDA_EC_CELEC-EP'!H10+'Future Project 10'!H10+UNOPS_VN!H10+'Future Project 11'!H10+'SDGE Implementation'!H10+'Future Project 02'!H10+'Future Project 03'!H10+'Future Project 04'!H10+'Future Project 05'!H10+'Future Project 06'!H10+'Future Project 07'!H10+'Future Project 08'!H10+Kosovo!H10</f>
        <v>78</v>
      </c>
      <c r="I10" s="195">
        <f>'AEP D_Nexus'!I10+ANDE_ADMS!I10+'ATCO_OMS Support'!I10+Avangrid_NY!I10+'Avangrid ADMS'!I10+Barbados!I10+'BEL_ED-LF'!I10+'BWP ADMS'!I10+CEATI!I10+Lansing!I10+MEC_BHER!I10+MERALCO!K10+'Future Project 09'!I10+'NV Energy'!I10+TPC!I10+'USTDA_EC_CELEC-EP'!I10+'Future Project 10'!I10+UNOPS_VN!I10+'Future Project 11'!I10+'SDGE Implementation'!I10+'Future Project 02'!I10+'Future Project 03'!I10+'Future Project 04'!I10+'Future Project 05'!I10+'Future Project 06'!I10+'Future Project 07'!I10+'Future Project 08'!I10+Kosovo!I10</f>
        <v>80</v>
      </c>
      <c r="J10" s="195">
        <f>'AEP D_Nexus'!J10+ANDE_ADMS!J10+'ATCO_OMS Support'!J10+Avangrid_NY!J10+'Avangrid ADMS'!J10+Barbados!J10+'BEL_ED-LF'!J10+'BWP ADMS'!J10+CEATI!J10+Lansing!J10+MEC_BHER!J10+MERALCO!L10+'Future Project 09'!J10+'NV Energy'!J10+TPC!J10+'USTDA_EC_CELEC-EP'!J10+'Future Project 10'!J10+UNOPS_VN!J10+'Future Project 11'!J10+'SDGE Implementation'!J10+'Future Project 02'!J10+'Future Project 03'!J10+'Future Project 04'!J10+'Future Project 05'!J10+'Future Project 06'!J10+'Future Project 07'!J10+'Future Project 08'!J10+Kosovo!J10</f>
        <v>58</v>
      </c>
      <c r="K10" s="195">
        <f>'AEP D_Nexus'!K10+ANDE_ADMS!K10+'ATCO_OMS Support'!K10+Avangrid_NY!K10+'Avangrid ADMS'!K10+Barbados!K10+'BEL_ED-LF'!K10+'BWP ADMS'!K10+CEATI!K10+Lansing!K10+MEC_BHER!K10+MERALCO!M10+'Future Project 09'!K10+'NV Energy'!K10+TPC!K10+'USTDA_EC_CELEC-EP'!K10+'Future Project 10'!K10+UNOPS_VN!K10+'Future Project 11'!K10+'SDGE Implementation'!K10+'Future Project 02'!K10+'Future Project 03'!K10+'Future Project 04'!K10+'Future Project 05'!K10+'Future Project 06'!K10+'Future Project 07'!K10+'Future Project 08'!K10+Kosovo!K10</f>
        <v>90</v>
      </c>
      <c r="L10" s="195">
        <f>'AEP D_Nexus'!L10+ANDE_ADMS!L10+'ATCO_OMS Support'!L10+Avangrid_NY!L10+'Avangrid ADMS'!L10+Barbados!L10+'BEL_ED-LF'!L10+'BWP ADMS'!L10+CEATI!L10+Lansing!L10+MEC_BHER!L10+MERALCO!N10+'Future Project 09'!L10+'NV Energy'!L10+TPC!L10+'USTDA_EC_CELEC-EP'!L10+'Future Project 10'!L10+UNOPS_VN!L10+'Future Project 11'!L10+'SDGE Implementation'!L10+'Future Project 02'!L10+'Future Project 03'!L10+'Future Project 04'!L10+'Future Project 05'!L10+'Future Project 06'!L10+'Future Project 07'!L10+'Future Project 08'!L10+Kosovo!L10</f>
        <v>80</v>
      </c>
      <c r="M10" s="195">
        <f>'AEP D_Nexus'!M10+ANDE_ADMS!M10+'ATCO_OMS Support'!M10+Avangrid_NY!M10+'Avangrid ADMS'!M10+Barbados!M10+'BEL_ED-LF'!M10+'BWP ADMS'!M10+CEATI!M10+Lansing!M10+MEC_BHER!M10+MERALCO!O10+'Future Project 09'!M10+'NV Energy'!M10+TPC!M10+'USTDA_EC_CELEC-EP'!M10+'Future Project 10'!M10+UNOPS_VN!M10+'Future Project 11'!M10+'SDGE Implementation'!M10+'Future Project 02'!M10+'Future Project 03'!M10+'Future Project 04'!M10+'Future Project 05'!M10+'Future Project 06'!M10+'Future Project 07'!M10+'Future Project 08'!M10+Kosovo!M10</f>
        <v>180</v>
      </c>
      <c r="N10" s="195">
        <f>'AEP D_Nexus'!N10+ANDE_ADMS!N10+'ATCO_OMS Support'!N10+Avangrid_NY!N10+'Avangrid ADMS'!N10+Barbados!N10+'BEL_ED-LF'!N10+'BWP ADMS'!N10+CEATI!N10+Lansing!N10+MEC_BHER!N10+MERALCO!P10+'Future Project 09'!N10+'NV Energy'!N10+TPC!N10+'USTDA_EC_CELEC-EP'!N10+'Future Project 10'!N10+UNOPS_VN!N10+'Future Project 11'!N10+'SDGE Implementation'!N10+'Future Project 02'!N10+'Future Project 03'!N10+'Future Project 04'!N10+'Future Project 05'!N10+'Future Project 06'!N10+'Future Project 07'!N10+'Future Project 08'!N10+Kosovo!N10</f>
        <v>190</v>
      </c>
      <c r="O10" s="195">
        <f>'AEP D_Nexus'!O10+ANDE_ADMS!O10+'ATCO_OMS Support'!O10+Avangrid_NY!O10+'Avangrid ADMS'!O10+Barbados!O10+'BEL_ED-LF'!O10+'BWP ADMS'!O10+CEATI!O10+Lansing!O10+MEC_BHER!O10+MERALCO!Q10+'Future Project 09'!O10+'NV Energy'!O10+TPC!O10+'USTDA_EC_CELEC-EP'!O10+'Future Project 10'!O10+UNOPS_VN!O10+'Future Project 11'!O10+'SDGE Implementation'!O10+'Future Project 02'!O10+'Future Project 03'!O10+'Future Project 04'!O10+'Future Project 05'!O10+'Future Project 06'!O10+'Future Project 07'!O10+'Future Project 08'!O10+Kosovo!O10</f>
        <v>50</v>
      </c>
      <c r="P10" s="195">
        <f>'AEP D_Nexus'!P10+ANDE_ADMS!P10+'ATCO_OMS Support'!P10+Avangrid_NY!P10+'Avangrid ADMS'!P10+Barbados!P10+'BEL_ED-LF'!P10+'BWP ADMS'!P10+CEATI!P10+Lansing!P10+MEC_BHER!P10+MERALCO!R10+'Future Project 09'!P10+'NV Energy'!P10+TPC!P10+'USTDA_EC_CELEC-EP'!P10+'Future Project 10'!P10+UNOPS_VN!P10+'Future Project 11'!P10+'SDGE Implementation'!P10+'Future Project 02'!P10+'Future Project 03'!P10+'Future Project 04'!P10+'Future Project 05'!P10+'Future Project 06'!P10+'Future Project 07'!P10+'Future Project 08'!P10+Kosovo!P10</f>
        <v>40</v>
      </c>
      <c r="Q10" s="195">
        <f>'AEP D_Nexus'!Q10+ANDE_ADMS!Q10+'ATCO_OMS Support'!Q10+Avangrid_NY!Q10+'Avangrid ADMS'!Q10+Barbados!Q10+'BEL_ED-LF'!Q10+'BWP ADMS'!Q10+CEATI!Q10+Lansing!Q10+MEC_BHER!Q10+MERALCO!S10+'Future Project 09'!Q10+'NV Energy'!Q10+TPC!Q10+'USTDA_EC_CELEC-EP'!Q10+'Future Project 10'!Q10+UNOPS_VN!Q10+'Future Project 11'!Q10+'SDGE Implementation'!Q10+'Future Project 02'!Q10+'Future Project 03'!Q10+'Future Project 04'!Q10+'Future Project 05'!Q10+'Future Project 06'!Q10+'Future Project 07'!Q10+'Future Project 08'!Q10+Kosovo!Q10</f>
        <v>50</v>
      </c>
      <c r="R10" s="195" t="e">
        <f>'AEP D_Nexus'!R10+ANDE_ADMS!R10+'ATCO_OMS Support'!R10+Avangrid_NY!R10+'Avangrid ADMS'!R10+Barbados!R10+'BEL_ED-LF'!R10+'BWP ADMS'!R10+CEATI!R10+Lansing!R10+MEC_BHER!#REF!+MERALCO!T10+'Future Project 09'!R10+'NV Energy'!R10+TPC!R10+'USTDA_EC_CELEC-EP'!R10+'Future Project 10'!R10+UNOPS_VN!R10+'Future Project 11'!R10+'SDGE Implementation'!R10+'Future Project 02'!R10+'Future Project 03'!R10+'Future Project 04'!R10+'Future Project 05'!R10+'Future Project 06'!R10+'Future Project 07'!R10+'Future Project 08'!R10+Kosovo!R10</f>
        <v>#REF!</v>
      </c>
      <c r="S10" s="195">
        <f>'AEP D_Nexus'!S10+ANDE_ADMS!S10+'ATCO_OMS Support'!S10+Avangrid_NY!S10+'Avangrid ADMS'!S10+Barbados!S10+'BEL_ED-LF'!S10+'BWP ADMS'!S10+CEATI!S10+Lansing!S10+MEC_BHER!R10+MERALCO!U10+'Future Project 09'!S10+'NV Energy'!S10+TPC!S10+'USTDA_EC_CELEC-EP'!S10+'Future Project 10'!S10+UNOPS_VN!S10+'Future Project 11'!S10+'SDGE Implementation'!S10+'Future Project 02'!S10+'Future Project 03'!S10+'Future Project 04'!S10+'Future Project 05'!S10+'Future Project 06'!S10+'Future Project 07'!S10+'Future Project 08'!S10+Kosovo!S10</f>
        <v>50</v>
      </c>
      <c r="T10" s="195">
        <f>'AEP D_Nexus'!T10+ANDE_ADMS!T10+'ATCO_OMS Support'!T10+Avangrid_NY!T10+'Avangrid ADMS'!T10+Barbados!T10+'BEL_ED-LF'!T10+'BWP ADMS'!T10+CEATI!T10+Lansing!T10+MEC_BHER!S10+MERALCO!V10+'Future Project 09'!T10+'NV Energy'!T10+TPC!T10+'USTDA_EC_CELEC-EP'!T10+'Future Project 10'!T10+UNOPS_VN!T10+'Future Project 11'!T10+'SDGE Implementation'!T10+'Future Project 02'!T10+'Future Project 03'!T10+'Future Project 04'!T10+'Future Project 05'!T10+'Future Project 06'!T10+'Future Project 07'!T10+'Future Project 08'!T10+Kosovo!T10</f>
        <v>60</v>
      </c>
      <c r="U10" s="195">
        <f>'AEP D_Nexus'!U10+ANDE_ADMS!U10+'ATCO_OMS Support'!U10+Avangrid_NY!U10+'Avangrid ADMS'!U10+Barbados!U10+'BEL_ED-LF'!U10+'BWP ADMS'!U10+CEATI!U10+Lansing!U10+MEC_BHER!U10+MERALCO!W10+'Future Project 09'!U10+'NV Energy'!U10+TPC!U10+'USTDA_EC_CELEC-EP'!U10+'Future Project 10'!U10+UNOPS_VN!U10+'Future Project 11'!U10+'SDGE Implementation'!U10+'Future Project 02'!U10+'Future Project 03'!U10+'Future Project 04'!U10+'Future Project 05'!U10+'Future Project 06'!U10+'Future Project 07'!U10+'Future Project 08'!U10+Kosovo!U10</f>
        <v>50</v>
      </c>
      <c r="V10" s="195">
        <f>'AEP D_Nexus'!V10+ANDE_ADMS!V10+'ATCO_OMS Support'!V10+Avangrid_NY!V10+'Avangrid ADMS'!V10+Barbados!V10+'BEL_ED-LF'!V10+'BWP ADMS'!V10+CEATI!V10+Lansing!V10+MEC_BHER!V10+MERALCO!X10+'Future Project 09'!V10+'NV Energy'!V10+TPC!V10+'USTDA_EC_CELEC-EP'!V10+'Future Project 10'!V10+UNOPS_VN!V10+'Future Project 11'!V10+'SDGE Implementation'!V10+'Future Project 02'!V10+'Future Project 03'!V10+'Future Project 04'!V10+'Future Project 05'!V10+'Future Project 06'!V10+'Future Project 07'!V10+'Future Project 08'!V10+Kosovo!V10</f>
        <v>40</v>
      </c>
      <c r="W10" s="195">
        <f>'AEP D_Nexus'!W10+ANDE_ADMS!W10+'ATCO_OMS Support'!W10+Avangrid_NY!W10+'Avangrid ADMS'!W10+Barbados!W10+'BEL_ED-LF'!W10+'BWP ADMS'!W10+CEATI!W10+Lansing!W10+MEC_BHER!W10+MERALCO!Y10+'Future Project 09'!W10+'NV Energy'!W10+TPC!W10+'USTDA_EC_CELEC-EP'!W10+'Future Project 10'!W10+UNOPS_VN!W10+'Future Project 11'!W10+'SDGE Implementation'!W10+'Future Project 02'!W10+'Future Project 03'!W10+'Future Project 04'!W10+'Future Project 05'!W10+'Future Project 06'!W10+'Future Project 07'!W10+'Future Project 08'!W10+Kosovo!W10</f>
        <v>50</v>
      </c>
      <c r="X10" s="195">
        <f>'AEP D_Nexus'!X10+ANDE_ADMS!X10+'ATCO_OMS Support'!X10+Avangrid_NY!X10+'Avangrid ADMS'!X10+Barbados!X10+'BEL_ED-LF'!X10+'BWP ADMS'!X10+CEATI!X10+Lansing!X10+MEC_BHER!X10+MERALCO!Z10+'Future Project 09'!X10+'NV Energy'!X10+TPC!X10+'USTDA_EC_CELEC-EP'!X10+'Future Project 10'!X10+UNOPS_VN!X10+'Future Project 11'!X10+'SDGE Implementation'!X10+'Future Project 02'!X10+'Future Project 03'!X10+'Future Project 04'!X10+'Future Project 05'!X10+'Future Project 06'!X10+'Future Project 07'!X10+'Future Project 08'!X10+Kosovo!X10</f>
        <v>40</v>
      </c>
      <c r="Y10" s="195">
        <f>'AEP D_Nexus'!Y10+ANDE_ADMS!Y10+'ATCO_OMS Support'!Y10+Avangrid_NY!Y10+'Avangrid ADMS'!Y10+Barbados!Y10+'BEL_ED-LF'!Y10+'BWP ADMS'!Y10+CEATI!Y10+Lansing!Y10+MEC_BHER!Y10+MERALCO!AA10+'Future Project 09'!Y10+'NV Energy'!Y10+TPC!Y10+'USTDA_EC_CELEC-EP'!Y10+'Future Project 10'!Y10+UNOPS_VN!Y10+'Future Project 11'!Y10+'SDGE Implementation'!Y10+'Future Project 02'!Y10+'Future Project 03'!Y10+'Future Project 04'!Y10+'Future Project 05'!Y10+'Future Project 06'!Y10+'Future Project 07'!Y10+'Future Project 08'!Y10+Kosovo!Y10</f>
        <v>50</v>
      </c>
      <c r="Z10" s="195">
        <f>'AEP D_Nexus'!Z10+ANDE_ADMS!Z10+'ATCO_OMS Support'!Z10+Avangrid_NY!Z10+'Avangrid ADMS'!Z10+Barbados!Z10+'BEL_ED-LF'!Z10+'BWP ADMS'!Z10+CEATI!Z10+Lansing!Z10+MEC_BHER!Z10+MERALCO!AB10+'Future Project 09'!Z10+'NV Energy'!Z10+TPC!Z10+'USTDA_EC_CELEC-EP'!Z10+'Future Project 10'!Z10+UNOPS_VN!Z10+'Future Project 11'!Z10+'SDGE Implementation'!Z10+'Future Project 02'!Z10+'Future Project 03'!Z10+'Future Project 04'!Z10+'Future Project 05'!Z10+'Future Project 06'!Z10+'Future Project 07'!Z10+'Future Project 08'!Z10+Kosovo!Z10</f>
        <v>60</v>
      </c>
      <c r="AA10" s="131">
        <f t="shared" si="0"/>
        <v>230</v>
      </c>
      <c r="AB10" s="131">
        <f t="shared" si="1"/>
        <v>1124</v>
      </c>
      <c r="AC10" s="2">
        <f t="shared" si="2"/>
        <v>0.45634920634920634</v>
      </c>
      <c r="AD10" s="2">
        <f t="shared" si="3"/>
        <v>0.56482412060301512</v>
      </c>
    </row>
    <row r="11" spans="1:31">
      <c r="B11" s="62" t="s">
        <v>71</v>
      </c>
      <c r="C11" s="195">
        <f>'AEP D_Nexus'!C11+ANDE_ADMS!C11+'ATCO_OMS Support'!C11+Avangrid_NY!C11+'Avangrid ADMS'!C11+Barbados!C11+'BEL_ED-LF'!C11+'BWP ADMS'!C11+CEATI!C11+Lansing!C11+MEC_BHER!C11+MERALCO!E11+'Future Project 09'!C11+'NV Energy'!C11+TPC!C11+'USTDA_EC_CELEC-EP'!C11+'Future Project 10'!C11+UNOPS_VN!C11+'Future Project 11'!C11+'SDGE Implementation'!C11+'Future Project 02'!C11+'Future Project 03'!C11+'Future Project 04'!C11+'Future Project 05'!C11+'Future Project 06'!C11+'Future Project 07'!C11+'Future Project 08'!C11+Kosovo!C11</f>
        <v>9</v>
      </c>
      <c r="D11" s="195">
        <f>'AEP D_Nexus'!D11+ANDE_ADMS!D11+'ATCO_OMS Support'!D11+Avangrid_NY!D11+'Avangrid ADMS'!D11+Barbados!D11+'BEL_ED-LF'!D11+'BWP ADMS'!D11+CEATI!D11+Lansing!D11+MEC_BHER!D11+MERALCO!F11+'Future Project 09'!D11+'NV Energy'!D11+TPC!D11+'USTDA_EC_CELEC-EP'!D11+'Future Project 10'!D11+UNOPS_VN!D11+'Future Project 11'!D11+'SDGE Implementation'!D11+'Future Project 02'!D11+'Future Project 03'!D11+'Future Project 04'!D11+'Future Project 05'!D11+'Future Project 06'!D11+'Future Project 07'!D11+'Future Project 08'!D11+Kosovo!D11</f>
        <v>20</v>
      </c>
      <c r="E11" s="195">
        <f>'AEP D_Nexus'!E11+ANDE_ADMS!E11+'ATCO_OMS Support'!E11+Avangrid_NY!E11+'Avangrid ADMS'!E11+Barbados!E11+'BEL_ED-LF'!E11+'BWP ADMS'!E11+CEATI!E11+Lansing!E11+MEC_BHER!E11+MERALCO!G11+'Future Project 09'!E11+'NV Energy'!E11+TPC!E11+'USTDA_EC_CELEC-EP'!E11+'Future Project 10'!E11+UNOPS_VN!E11+'Future Project 11'!E11+'SDGE Implementation'!E11+'Future Project 02'!E11+'Future Project 03'!E11+'Future Project 04'!E11+'Future Project 05'!E11+'Future Project 06'!E11+'Future Project 07'!E11+'Future Project 08'!E11+Kosovo!E11</f>
        <v>30</v>
      </c>
      <c r="F11" s="195">
        <f>'AEP D_Nexus'!F11+ANDE_ADMS!F11+'ATCO_OMS Support'!F11+Avangrid_NY!F11+'Avangrid ADMS'!F11+Barbados!F11+'BEL_ED-LF'!F11+'BWP ADMS'!F11+CEATI!F11+Lansing!F11+MEC_BHER!F11+MERALCO!H11+'Future Project 09'!F11+'NV Energy'!F11+TPC!F11+'USTDA_EC_CELEC-EP'!F11+'Future Project 10'!F11+UNOPS_VN!F11+'Future Project 11'!F11+'SDGE Implementation'!F11+'Future Project 02'!F11+'Future Project 03'!F11+'Future Project 04'!F11+'Future Project 05'!F11+'Future Project 06'!F11+'Future Project 07'!F11+'Future Project 08'!F11+Kosovo!F11</f>
        <v>0</v>
      </c>
      <c r="G11" s="195">
        <f>'AEP D_Nexus'!G11+ANDE_ADMS!G11+'ATCO_OMS Support'!G11+Avangrid_NY!G11+'Avangrid ADMS'!G11+Barbados!G11+'BEL_ED-LF'!G11+'BWP ADMS'!G11+CEATI!G11+Lansing!G11+MEC_BHER!G11+MERALCO!I11+'Future Project 09'!G11+'NV Energy'!G11+TPC!G11+'USTDA_EC_CELEC-EP'!G11+'Future Project 10'!G11+UNOPS_VN!G11+'Future Project 11'!G11+'SDGE Implementation'!G11+'Future Project 02'!G11+'Future Project 03'!G11+'Future Project 04'!G11+'Future Project 05'!G11+'Future Project 06'!G11+'Future Project 07'!G11+'Future Project 08'!G11+Kosovo!G11</f>
        <v>0</v>
      </c>
      <c r="H11" s="195">
        <f>'AEP D_Nexus'!H11+ANDE_ADMS!H11+'ATCO_OMS Support'!H11+Avangrid_NY!H11+'Avangrid ADMS'!H11+Barbados!H11+'BEL_ED-LF'!H11+'BWP ADMS'!H11+CEATI!H11+Lansing!H11+MEC_BHER!H11+MERALCO!J11+'Future Project 09'!H11+'NV Energy'!H11+TPC!H11+'USTDA_EC_CELEC-EP'!H11+'Future Project 10'!H11+UNOPS_VN!H11+'Future Project 11'!H11+'SDGE Implementation'!H11+'Future Project 02'!H11+'Future Project 03'!H11+'Future Project 04'!H11+'Future Project 05'!H11+'Future Project 06'!H11+'Future Project 07'!H11+'Future Project 08'!H11+Kosovo!H11</f>
        <v>0</v>
      </c>
      <c r="I11" s="195">
        <f>'AEP D_Nexus'!I11+ANDE_ADMS!I11+'ATCO_OMS Support'!I11+Avangrid_NY!I11+'Avangrid ADMS'!I11+Barbados!I11+'BEL_ED-LF'!I11+'BWP ADMS'!I11+CEATI!I11+Lansing!I11+MEC_BHER!I11+MERALCO!K11+'Future Project 09'!I11+'NV Energy'!I11+TPC!I11+'USTDA_EC_CELEC-EP'!I11+'Future Project 10'!I11+UNOPS_VN!I11+'Future Project 11'!I11+'SDGE Implementation'!I11+'Future Project 02'!I11+'Future Project 03'!I11+'Future Project 04'!I11+'Future Project 05'!I11+'Future Project 06'!I11+'Future Project 07'!I11+'Future Project 08'!I11+Kosovo!I11</f>
        <v>0</v>
      </c>
      <c r="J11" s="195">
        <f>'AEP D_Nexus'!J11+ANDE_ADMS!J11+'ATCO_OMS Support'!J11+Avangrid_NY!J11+'Avangrid ADMS'!J11+Barbados!J11+'BEL_ED-LF'!J11+'BWP ADMS'!J11+CEATI!J11+Lansing!J11+MEC_BHER!J11+MERALCO!L11+'Future Project 09'!J11+'NV Energy'!J11+TPC!J11+'USTDA_EC_CELEC-EP'!J11+'Future Project 10'!J11+UNOPS_VN!J11+'Future Project 11'!J11+'SDGE Implementation'!J11+'Future Project 02'!J11+'Future Project 03'!J11+'Future Project 04'!J11+'Future Project 05'!J11+'Future Project 06'!J11+'Future Project 07'!J11+'Future Project 08'!J11+Kosovo!J11</f>
        <v>0</v>
      </c>
      <c r="K11" s="195">
        <f>'AEP D_Nexus'!K11+ANDE_ADMS!K11+'ATCO_OMS Support'!K11+Avangrid_NY!K11+'Avangrid ADMS'!K11+Barbados!K11+'BEL_ED-LF'!K11+'BWP ADMS'!K11+CEATI!K11+Lansing!K11+MEC_BHER!K11+MERALCO!M11+'Future Project 09'!K11+'NV Energy'!K11+TPC!K11+'USTDA_EC_CELEC-EP'!K11+'Future Project 10'!K11+UNOPS_VN!K11+'Future Project 11'!K11+'SDGE Implementation'!K11+'Future Project 02'!K11+'Future Project 03'!K11+'Future Project 04'!K11+'Future Project 05'!K11+'Future Project 06'!K11+'Future Project 07'!K11+'Future Project 08'!K11+Kosovo!K11</f>
        <v>0</v>
      </c>
      <c r="L11" s="195">
        <f>'AEP D_Nexus'!L11+ANDE_ADMS!L11+'ATCO_OMS Support'!L11+Avangrid_NY!L11+'Avangrid ADMS'!L11+Barbados!L11+'BEL_ED-LF'!L11+'BWP ADMS'!L11+CEATI!L11+Lansing!L11+MEC_BHER!L11+MERALCO!N11+'Future Project 09'!L11+'NV Energy'!L11+TPC!L11+'USTDA_EC_CELEC-EP'!L11+'Future Project 10'!L11+UNOPS_VN!L11+'Future Project 11'!L11+'SDGE Implementation'!L11+'Future Project 02'!L11+'Future Project 03'!L11+'Future Project 04'!L11+'Future Project 05'!L11+'Future Project 06'!L11+'Future Project 07'!L11+'Future Project 08'!L11+Kosovo!L11</f>
        <v>0</v>
      </c>
      <c r="M11" s="195">
        <f>'AEP D_Nexus'!M11+ANDE_ADMS!M11+'ATCO_OMS Support'!M11+Avangrid_NY!M11+'Avangrid ADMS'!M11+Barbados!M11+'BEL_ED-LF'!M11+'BWP ADMS'!M11+CEATI!M11+Lansing!M11+MEC_BHER!M11+MERALCO!O11+'Future Project 09'!M11+'NV Energy'!M11+TPC!M11+'USTDA_EC_CELEC-EP'!M11+'Future Project 10'!M11+UNOPS_VN!M11+'Future Project 11'!M11+'SDGE Implementation'!M11+'Future Project 02'!M11+'Future Project 03'!M11+'Future Project 04'!M11+'Future Project 05'!M11+'Future Project 06'!M11+'Future Project 07'!M11+'Future Project 08'!M11+Kosovo!M11</f>
        <v>0</v>
      </c>
      <c r="N11" s="195">
        <f>'AEP D_Nexus'!N11+ANDE_ADMS!N11+'ATCO_OMS Support'!N11+Avangrid_NY!N11+'Avangrid ADMS'!N11+Barbados!N11+'BEL_ED-LF'!N11+'BWP ADMS'!N11+CEATI!N11+Lansing!N11+MEC_BHER!N11+MERALCO!P11+'Future Project 09'!N11+'NV Energy'!N11+TPC!N11+'USTDA_EC_CELEC-EP'!N11+'Future Project 10'!N11+UNOPS_VN!N11+'Future Project 11'!N11+'SDGE Implementation'!N11+'Future Project 02'!N11+'Future Project 03'!N11+'Future Project 04'!N11+'Future Project 05'!N11+'Future Project 06'!N11+'Future Project 07'!N11+'Future Project 08'!N11+Kosovo!N11</f>
        <v>0</v>
      </c>
      <c r="O11" s="195">
        <f>'AEP D_Nexus'!O11+ANDE_ADMS!O11+'ATCO_OMS Support'!O11+Avangrid_NY!O11+'Avangrid ADMS'!O11+Barbados!O11+'BEL_ED-LF'!O11+'BWP ADMS'!O11+CEATI!O11+Lansing!O11+MEC_BHER!O11+MERALCO!Q11+'Future Project 09'!O11+'NV Energy'!O11+TPC!O11+'USTDA_EC_CELEC-EP'!O11+'Future Project 10'!O11+UNOPS_VN!O11+'Future Project 11'!O11+'SDGE Implementation'!O11+'Future Project 02'!O11+'Future Project 03'!O11+'Future Project 04'!O11+'Future Project 05'!O11+'Future Project 06'!O11+'Future Project 07'!O11+'Future Project 08'!O11+Kosovo!O11</f>
        <v>0</v>
      </c>
      <c r="P11" s="195">
        <f>'AEP D_Nexus'!P11+ANDE_ADMS!P11+'ATCO_OMS Support'!P11+Avangrid_NY!P11+'Avangrid ADMS'!P11+Barbados!P11+'BEL_ED-LF'!P11+'BWP ADMS'!P11+CEATI!P11+Lansing!P11+MEC_BHER!P11+MERALCO!R11+'Future Project 09'!P11+'NV Energy'!P11+TPC!P11+'USTDA_EC_CELEC-EP'!P11+'Future Project 10'!P11+UNOPS_VN!P11+'Future Project 11'!P11+'SDGE Implementation'!P11+'Future Project 02'!P11+'Future Project 03'!P11+'Future Project 04'!P11+'Future Project 05'!P11+'Future Project 06'!P11+'Future Project 07'!P11+'Future Project 08'!P11+Kosovo!P11</f>
        <v>0</v>
      </c>
      <c r="Q11" s="195">
        <f>'AEP D_Nexus'!Q11+ANDE_ADMS!Q11+'ATCO_OMS Support'!Q11+Avangrid_NY!Q11+'Avangrid ADMS'!Q11+Barbados!Q11+'BEL_ED-LF'!Q11+'BWP ADMS'!Q11+CEATI!Q11+Lansing!Q11+MEC_BHER!Q11+MERALCO!S11+'Future Project 09'!Q11+'NV Energy'!Q11+TPC!Q11+'USTDA_EC_CELEC-EP'!Q11+'Future Project 10'!Q11+UNOPS_VN!Q11+'Future Project 11'!Q11+'SDGE Implementation'!Q11+'Future Project 02'!Q11+'Future Project 03'!Q11+'Future Project 04'!Q11+'Future Project 05'!Q11+'Future Project 06'!Q11+'Future Project 07'!Q11+'Future Project 08'!Q11+Kosovo!Q11</f>
        <v>0</v>
      </c>
      <c r="R11" s="195" t="e">
        <f>'AEP D_Nexus'!R11+ANDE_ADMS!R11+'ATCO_OMS Support'!R11+Avangrid_NY!R11+'Avangrid ADMS'!R11+Barbados!R11+'BEL_ED-LF'!R11+'BWP ADMS'!R11+CEATI!R11+Lansing!R11+MEC_BHER!#REF!+MERALCO!T11+'Future Project 09'!R11+'NV Energy'!R11+TPC!R11+'USTDA_EC_CELEC-EP'!R11+'Future Project 10'!R11+UNOPS_VN!R11+'Future Project 11'!R11+'SDGE Implementation'!R11+'Future Project 02'!R11+'Future Project 03'!R11+'Future Project 04'!R11+'Future Project 05'!R11+'Future Project 06'!R11+'Future Project 07'!R11+'Future Project 08'!R11+Kosovo!R11</f>
        <v>#REF!</v>
      </c>
      <c r="S11" s="195">
        <f>'AEP D_Nexus'!S11+ANDE_ADMS!S11+'ATCO_OMS Support'!S11+Avangrid_NY!S11+'Avangrid ADMS'!S11+Barbados!S11+'BEL_ED-LF'!S11+'BWP ADMS'!S11+CEATI!S11+Lansing!S11+MEC_BHER!R11+MERALCO!U11+'Future Project 09'!S11+'NV Energy'!S11+TPC!S11+'USTDA_EC_CELEC-EP'!S11+'Future Project 10'!S11+UNOPS_VN!S11+'Future Project 11'!S11+'SDGE Implementation'!S11+'Future Project 02'!S11+'Future Project 03'!S11+'Future Project 04'!S11+'Future Project 05'!S11+'Future Project 06'!S11+'Future Project 07'!S11+'Future Project 08'!S11+Kosovo!S11</f>
        <v>0</v>
      </c>
      <c r="T11" s="195">
        <f>'AEP D_Nexus'!T11+ANDE_ADMS!T11+'ATCO_OMS Support'!T11+Avangrid_NY!T11+'Avangrid ADMS'!T11+Barbados!T11+'BEL_ED-LF'!T11+'BWP ADMS'!T11+CEATI!T11+Lansing!T11+MEC_BHER!S11+MERALCO!V11+'Future Project 09'!T11+'NV Energy'!T11+TPC!T11+'USTDA_EC_CELEC-EP'!T11+'Future Project 10'!T11+UNOPS_VN!T11+'Future Project 11'!T11+'SDGE Implementation'!T11+'Future Project 02'!T11+'Future Project 03'!T11+'Future Project 04'!T11+'Future Project 05'!T11+'Future Project 06'!T11+'Future Project 07'!T11+'Future Project 08'!T11+Kosovo!T11</f>
        <v>0</v>
      </c>
      <c r="U11" s="195">
        <f>'AEP D_Nexus'!U11+ANDE_ADMS!U11+'ATCO_OMS Support'!U11+Avangrid_NY!U11+'Avangrid ADMS'!U11+Barbados!U11+'BEL_ED-LF'!U11+'BWP ADMS'!U11+CEATI!U11+Lansing!U11+MEC_BHER!U11+MERALCO!W11+'Future Project 09'!U11+'NV Energy'!U11+TPC!U11+'USTDA_EC_CELEC-EP'!U11+'Future Project 10'!U11+UNOPS_VN!U11+'Future Project 11'!U11+'SDGE Implementation'!U11+'Future Project 02'!U11+'Future Project 03'!U11+'Future Project 04'!U11+'Future Project 05'!U11+'Future Project 06'!U11+'Future Project 07'!U11+'Future Project 08'!U11+Kosovo!U11</f>
        <v>0</v>
      </c>
      <c r="V11" s="195">
        <f>'AEP D_Nexus'!V11+ANDE_ADMS!V11+'ATCO_OMS Support'!V11+Avangrid_NY!V11+'Avangrid ADMS'!V11+Barbados!V11+'BEL_ED-LF'!V11+'BWP ADMS'!V11+CEATI!V11+Lansing!V11+MEC_BHER!V11+MERALCO!X11+'Future Project 09'!V11+'NV Energy'!V11+TPC!V11+'USTDA_EC_CELEC-EP'!V11+'Future Project 10'!V11+UNOPS_VN!V11+'Future Project 11'!V11+'SDGE Implementation'!V11+'Future Project 02'!V11+'Future Project 03'!V11+'Future Project 04'!V11+'Future Project 05'!V11+'Future Project 06'!V11+'Future Project 07'!V11+'Future Project 08'!V11+Kosovo!V11</f>
        <v>0</v>
      </c>
      <c r="W11" s="195">
        <f>'AEP D_Nexus'!W11+ANDE_ADMS!W11+'ATCO_OMS Support'!W11+Avangrid_NY!W11+'Avangrid ADMS'!W11+Barbados!W11+'BEL_ED-LF'!W11+'BWP ADMS'!W11+CEATI!W11+Lansing!W11+MEC_BHER!W11+MERALCO!Y11+'Future Project 09'!W11+'NV Energy'!W11+TPC!W11+'USTDA_EC_CELEC-EP'!W11+'Future Project 10'!W11+UNOPS_VN!W11+'Future Project 11'!W11+'SDGE Implementation'!W11+'Future Project 02'!W11+'Future Project 03'!W11+'Future Project 04'!W11+'Future Project 05'!W11+'Future Project 06'!W11+'Future Project 07'!W11+'Future Project 08'!W11+Kosovo!W11</f>
        <v>0</v>
      </c>
      <c r="X11" s="195">
        <f>'AEP D_Nexus'!X11+ANDE_ADMS!X11+'ATCO_OMS Support'!X11+Avangrid_NY!X11+'Avangrid ADMS'!X11+Barbados!X11+'BEL_ED-LF'!X11+'BWP ADMS'!X11+CEATI!X11+Lansing!X11+MEC_BHER!X11+MERALCO!Z11+'Future Project 09'!X11+'NV Energy'!X11+TPC!X11+'USTDA_EC_CELEC-EP'!X11+'Future Project 10'!X11+UNOPS_VN!X11+'Future Project 11'!X11+'SDGE Implementation'!X11+'Future Project 02'!X11+'Future Project 03'!X11+'Future Project 04'!X11+'Future Project 05'!X11+'Future Project 06'!X11+'Future Project 07'!X11+'Future Project 08'!X11+Kosovo!X11</f>
        <v>0</v>
      </c>
      <c r="Y11" s="195">
        <f>'AEP D_Nexus'!Y11+ANDE_ADMS!Y11+'ATCO_OMS Support'!Y11+Avangrid_NY!Y11+'Avangrid ADMS'!Y11+Barbados!Y11+'BEL_ED-LF'!Y11+'BWP ADMS'!Y11+CEATI!Y11+Lansing!Y11+MEC_BHER!Y11+MERALCO!AA11+'Future Project 09'!Y11+'NV Energy'!Y11+TPC!Y11+'USTDA_EC_CELEC-EP'!Y11+'Future Project 10'!Y11+UNOPS_VN!Y11+'Future Project 11'!Y11+'SDGE Implementation'!Y11+'Future Project 02'!Y11+'Future Project 03'!Y11+'Future Project 04'!Y11+'Future Project 05'!Y11+'Future Project 06'!Y11+'Future Project 07'!Y11+'Future Project 08'!Y11+Kosovo!Y11</f>
        <v>0</v>
      </c>
      <c r="Z11" s="195">
        <f>'AEP D_Nexus'!Z11+ANDE_ADMS!Z11+'ATCO_OMS Support'!Z11+Avangrid_NY!Z11+'Avangrid ADMS'!Z11+Barbados!Z11+'BEL_ED-LF'!Z11+'BWP ADMS'!Z11+CEATI!Z11+Lansing!Z11+MEC_BHER!Z11+MERALCO!AB11+'Future Project 09'!Z11+'NV Energy'!Z11+TPC!Z11+'USTDA_EC_CELEC-EP'!Z11+'Future Project 10'!Z11+UNOPS_VN!Z11+'Future Project 11'!Z11+'SDGE Implementation'!Z11+'Future Project 02'!Z11+'Future Project 03'!Z11+'Future Project 04'!Z11+'Future Project 05'!Z11+'Future Project 06'!Z11+'Future Project 07'!Z11+'Future Project 08'!Z11+Kosovo!Z11</f>
        <v>0</v>
      </c>
      <c r="AA11" s="131">
        <f t="shared" si="0"/>
        <v>59</v>
      </c>
      <c r="AB11" s="131">
        <f t="shared" si="1"/>
        <v>59</v>
      </c>
      <c r="AC11" s="2">
        <f t="shared" si="2"/>
        <v>0.11706349206349206</v>
      </c>
      <c r="AD11" s="2">
        <f t="shared" si="3"/>
        <v>2.964824120603015E-2</v>
      </c>
    </row>
    <row r="12" spans="1:31">
      <c r="B12" s="62" t="s">
        <v>10</v>
      </c>
      <c r="C12" s="195">
        <f>'AEP D_Nexus'!C12+ANDE_ADMS!C12+'ATCO_OMS Support'!C12+Avangrid_NY!C12+'Avangrid ADMS'!C12+Barbados!C12+'BEL_ED-LF'!C12+'BWP ADMS'!C12+CEATI!C12+Lansing!C12+MEC_BHER!C12+MERALCO!E12+'Future Project 09'!C12+'NV Energy'!C12+TPC!C12+'USTDA_EC_CELEC-EP'!C12+'Future Project 10'!C12+UNOPS_VN!C12+'Future Project 11'!C12+'SDGE Implementation'!C12+'Future Project 02'!C12+'Future Project 03'!C12+'Future Project 04'!C12+'Future Project 05'!C12+'Future Project 06'!C12+'Future Project 07'!C12+'Future Project 08'!C12+Kosovo!C12</f>
        <v>115</v>
      </c>
      <c r="D12" s="195">
        <f>'AEP D_Nexus'!D12+ANDE_ADMS!D12+'ATCO_OMS Support'!D12+Avangrid_NY!D12+'Avangrid ADMS'!D12+Barbados!D12+'BEL_ED-LF'!D12+'BWP ADMS'!D12+CEATI!D12+Lansing!D12+MEC_BHER!D12+MERALCO!F12+'Future Project 09'!D12+'NV Energy'!D12+TPC!D12+'USTDA_EC_CELEC-EP'!D12+'Future Project 10'!D12+UNOPS_VN!D12+'Future Project 11'!D12+'SDGE Implementation'!D12+'Future Project 02'!D12+'Future Project 03'!D12+'Future Project 04'!D12+'Future Project 05'!D12+'Future Project 06'!D12+'Future Project 07'!D12+'Future Project 08'!D12+Kosovo!D12</f>
        <v>138</v>
      </c>
      <c r="E12" s="195">
        <f>'AEP D_Nexus'!E12+ANDE_ADMS!E12+'ATCO_OMS Support'!E12+Avangrid_NY!E12+'Avangrid ADMS'!E12+Barbados!E12+'BEL_ED-LF'!E12+'BWP ADMS'!E12+CEATI!E12+Lansing!E12+MEC_BHER!E12+MERALCO!G12+'Future Project 09'!E12+'NV Energy'!E12+TPC!E12+'USTDA_EC_CELEC-EP'!E12+'Future Project 10'!E12+UNOPS_VN!E12+'Future Project 11'!E12+'SDGE Implementation'!E12+'Future Project 02'!E12+'Future Project 03'!E12+'Future Project 04'!E12+'Future Project 05'!E12+'Future Project 06'!E12+'Future Project 07'!E12+'Future Project 08'!E12+Kosovo!E12</f>
        <v>100</v>
      </c>
      <c r="F12" s="195">
        <f>'AEP D_Nexus'!F12+ANDE_ADMS!F12+'ATCO_OMS Support'!F12+Avangrid_NY!F12+'Avangrid ADMS'!F12+Barbados!F12+'BEL_ED-LF'!F12+'BWP ADMS'!F12+CEATI!F12+Lansing!F12+MEC_BHER!F12+MERALCO!H12+'Future Project 09'!F12+'NV Energy'!F12+TPC!F12+'USTDA_EC_CELEC-EP'!F12+'Future Project 10'!F12+UNOPS_VN!F12+'Future Project 11'!F12+'SDGE Implementation'!F12+'Future Project 02'!F12+'Future Project 03'!F12+'Future Project 04'!F12+'Future Project 05'!F12+'Future Project 06'!F12+'Future Project 07'!F12+'Future Project 08'!F12+Kosovo!F12</f>
        <v>78</v>
      </c>
      <c r="G12" s="195">
        <f>'AEP D_Nexus'!G12+ANDE_ADMS!G12+'ATCO_OMS Support'!G12+Avangrid_NY!G12+'Avangrid ADMS'!G12+Barbados!G12+'BEL_ED-LF'!G12+'BWP ADMS'!G12+CEATI!G12+Lansing!G12+MEC_BHER!G12+MERALCO!I12+'Future Project 09'!G12+'NV Energy'!G12+TPC!G12+'USTDA_EC_CELEC-EP'!G12+'Future Project 10'!G12+UNOPS_VN!G12+'Future Project 11'!G12+'SDGE Implementation'!H12+'Future Project 02'!G12+'Future Project 03'!G12+'Future Project 04'!G12+'Future Project 05'!G12+'Future Project 06'!G12+'Future Project 07'!G12+'Future Project 08'!G12+Kosovo!G12</f>
        <v>64</v>
      </c>
      <c r="H12" s="195">
        <f>'AEP D_Nexus'!H12+ANDE_ADMS!H12+'ATCO_OMS Support'!H12+Avangrid_NY!H12+'Avangrid ADMS'!H12+Barbados!H12+'BEL_ED-LF'!H12+'BWP ADMS'!H12+CEATI!H12+Lansing!H12+MEC_BHER!H12+MERALCO!J12+'Future Project 09'!H12+'NV Energy'!H12+TPC!H12+'USTDA_EC_CELEC-EP'!H12+'Future Project 10'!H12+UNOPS_VN!H12+'Future Project 11'!H12+'SDGE Implementation'!H12+'Future Project 02'!H12+'Future Project 03'!H12+'Future Project 04'!H12+'Future Project 05'!H12+'Future Project 06'!H12+'Future Project 07'!H12+'Future Project 08'!H12+Kosovo!H12</f>
        <v>50</v>
      </c>
      <c r="I12" s="195">
        <f>'AEP D_Nexus'!I12+ANDE_ADMS!I12+'ATCO_OMS Support'!I12+Avangrid_NY!I12+'Avangrid ADMS'!I12+Barbados!I12+'BEL_ED-LF'!I12+'BWP ADMS'!I12+CEATI!I12+Lansing!I12+MEC_BHER!I12+MERALCO!K12+'Future Project 09'!I12+'NV Energy'!I12+TPC!I12+'USTDA_EC_CELEC-EP'!I12+'Future Project 10'!I12+UNOPS_VN!I12+'Future Project 11'!I12+'SDGE Implementation'!I12+'Future Project 02'!I12+'Future Project 03'!I12+'Future Project 04'!I12+'Future Project 05'!I12+'Future Project 06'!I12+'Future Project 07'!I12+'Future Project 08'!I12+Kosovo!I12</f>
        <v>120</v>
      </c>
      <c r="J12" s="195">
        <f>'AEP D_Nexus'!J12+ANDE_ADMS!J12+'ATCO_OMS Support'!J12+Avangrid_NY!J12+'Avangrid ADMS'!J12+Barbados!J12+'BEL_ED-LF'!J12+'BWP ADMS'!J12+CEATI!J12+Lansing!J12+MEC_BHER!J12+MERALCO!L12+'Future Project 09'!J12+'NV Energy'!J12+TPC!J12+'USTDA_EC_CELEC-EP'!J12+'Future Project 10'!J12+UNOPS_VN!J12+'Future Project 11'!J12+'SDGE Implementation'!J12+'Future Project 02'!J12+'Future Project 03'!J12+'Future Project 04'!J12+'Future Project 05'!J12+'Future Project 06'!J12+'Future Project 07'!J12+'Future Project 08'!J12+Kosovo!J12</f>
        <v>82</v>
      </c>
      <c r="K12" s="195">
        <f>'AEP D_Nexus'!K12+ANDE_ADMS!K12+'ATCO_OMS Support'!K12+Avangrid_NY!K12+'Avangrid ADMS'!K12+Barbados!K12+'BEL_ED-LF'!K12+'BWP ADMS'!K12+CEATI!K12+Lansing!K12+MEC_BHER!K12+MERALCO!M12+'Future Project 09'!K12+'NV Energy'!K12+TPC!K12+'USTDA_EC_CELEC-EP'!K12+'Future Project 10'!K12+UNOPS_VN!K12+'Future Project 11'!K12+'SDGE Implementation'!K12+'Future Project 02'!K12+'Future Project 03'!K12+'Future Project 04'!K12+'Future Project 05'!K12+'Future Project 06'!K12+'Future Project 07'!K12+'Future Project 08'!K12+Kosovo!K12</f>
        <v>66</v>
      </c>
      <c r="L12" s="195">
        <f>'AEP D_Nexus'!L12+ANDE_ADMS!L12+'ATCO_OMS Support'!L12+Avangrid_NY!L12+'Avangrid ADMS'!L12+Barbados!L12+'BEL_ED-LF'!L12+'BWP ADMS'!L12+CEATI!L12+Lansing!L12+MEC_BHER!L12+MERALCO!N12+'Future Project 09'!L12+'NV Energy'!L12+TPC!L12+'USTDA_EC_CELEC-EP'!L12+'Future Project 10'!L12+UNOPS_VN!L12+'Future Project 11'!L12+'SDGE Implementation'!L12+'Future Project 02'!L12+'Future Project 03'!L12+'Future Project 04'!L12+'Future Project 05'!L12+'Future Project 06'!L12+'Future Project 07'!L12+'Future Project 08'!L12+Kosovo!L12</f>
        <v>62</v>
      </c>
      <c r="M12" s="195">
        <f>'AEP D_Nexus'!M12+ANDE_ADMS!M12+'ATCO_OMS Support'!M12+Avangrid_NY!M12+'Avangrid ADMS'!M12+Barbados!M12+'BEL_ED-LF'!M12+'BWP ADMS'!M12+CEATI!M12+Lansing!M12+MEC_BHER!M12+MERALCO!O12+'Future Project 09'!M12+'NV Energy'!M12+TPC!M12+'USTDA_EC_CELEC-EP'!M12+'Future Project 10'!M12+UNOPS_VN!M12+'Future Project 11'!M12+'SDGE Implementation'!M12+'Future Project 02'!M12+'Future Project 03'!M12+'Future Project 04'!M12+'Future Project 05'!M12+'Future Project 06'!M12+'Future Project 07'!M12+'Future Project 08'!M12+Kosovo!M12</f>
        <v>126</v>
      </c>
      <c r="N12" s="195">
        <f>'AEP D_Nexus'!N12+ANDE_ADMS!N12+'ATCO_OMS Support'!N12+Avangrid_NY!N12+'Avangrid ADMS'!N12+Barbados!N12+'BEL_ED-LF'!N12+'BWP ADMS'!N12+CEATI!N12+Lansing!N12+MEC_BHER!N12+MERALCO!P12+'Future Project 09'!N12+'NV Energy'!N12+TPC!N12+'USTDA_EC_CELEC-EP'!N12+'Future Project 10'!N12+UNOPS_VN!N12+'Future Project 11'!N12+'SDGE Implementation'!N12+'Future Project 02'!N12+'Future Project 03'!N12+'Future Project 04'!N12+'Future Project 05'!N12+'Future Project 06'!N12+'Future Project 07'!N12+'Future Project 08'!N12+Kosovo!N12</f>
        <v>94</v>
      </c>
      <c r="O12" s="195">
        <f>'AEP D_Nexus'!O12+ANDE_ADMS!O12+'ATCO_OMS Support'!O12+Avangrid_NY!O12+'Avangrid ADMS'!O12+Barbados!O12+'BEL_ED-LF'!O12+'BWP ADMS'!O12+CEATI!O12+Lansing!O12+MEC_BHER!O12+MERALCO!Q12+'Future Project 09'!O12+'NV Energy'!O12+TPC!O12+'USTDA_EC_CELEC-EP'!O12+'Future Project 10'!O12+UNOPS_VN!O12+'Future Project 11'!O12+'SDGE Implementation'!O12+'Future Project 02'!O12+'Future Project 03'!O12+'Future Project 04'!O12+'Future Project 05'!O12+'Future Project 06'!O12+'Future Project 07'!O12+'Future Project 08'!O12+Kosovo!O12</f>
        <v>24</v>
      </c>
      <c r="P12" s="195">
        <f>'AEP D_Nexus'!P12+ANDE_ADMS!P12+'ATCO_OMS Support'!P12+Avangrid_NY!P12+'Avangrid ADMS'!P12+Barbados!P12+'BEL_ED-LF'!P12+'BWP ADMS'!P12+CEATI!P12+Lansing!P12+MEC_BHER!P12+MERALCO!R12+'Future Project 09'!P12+'NV Energy'!P12+TPC!P12+'USTDA_EC_CELEC-EP'!P12+'Future Project 10'!P12+UNOPS_VN!P12+'Future Project 11'!P12+'SDGE Implementation'!P12+'Future Project 02'!P12+'Future Project 03'!P12+'Future Project 04'!P12+'Future Project 05'!P12+'Future Project 06'!P12+'Future Project 07'!P12+'Future Project 08'!P12+Kosovo!P12</f>
        <v>28</v>
      </c>
      <c r="Q12" s="195">
        <f>'AEP D_Nexus'!Q12+ANDE_ADMS!Q12+'ATCO_OMS Support'!Q12+Avangrid_NY!Q12+'Avangrid ADMS'!Q12+Barbados!Q12+'BEL_ED-LF'!Q12+'BWP ADMS'!Q12+CEATI!Q12+Lansing!Q12+MEC_BHER!Q12+MERALCO!S12+'Future Project 09'!Q12+'NV Energy'!Q12+TPC!Q12+'USTDA_EC_CELEC-EP'!Q12+'Future Project 10'!Q12+UNOPS_VN!Q12+'Future Project 11'!Q12+'SDGE Implementation'!Q12+'Future Project 02'!Q12+'Future Project 03'!Q12+'Future Project 04'!Q12+'Future Project 05'!Q12+'Future Project 06'!Q12+'Future Project 07'!Q12+'Future Project 08'!Q12+Kosovo!Q12</f>
        <v>32</v>
      </c>
      <c r="R12" s="195" t="e">
        <f>'AEP D_Nexus'!R12+ANDE_ADMS!R12+'ATCO_OMS Support'!R12+Avangrid_NY!R12+'Avangrid ADMS'!R12+Barbados!R12+'BEL_ED-LF'!R12+'BWP ADMS'!R12+CEATI!R12+Lansing!R12+MEC_BHER!#REF!+MERALCO!T12+'Future Project 09'!R12+'NV Energy'!R12+TPC!R12+'USTDA_EC_CELEC-EP'!R12+'Future Project 10'!R12+UNOPS_VN!R12+'Future Project 11'!R12+'SDGE Implementation'!R12+'Future Project 02'!R12+'Future Project 03'!R12+'Future Project 04'!R12+'Future Project 05'!R12+'Future Project 06'!R12+'Future Project 07'!R12+'Future Project 08'!R12+Kosovo!R12</f>
        <v>#REF!</v>
      </c>
      <c r="S12" s="195">
        <f>'AEP D_Nexus'!S12+ANDE_ADMS!S12+'ATCO_OMS Support'!S12+Avangrid_NY!S12+'Avangrid ADMS'!S12+Barbados!S12+'BEL_ED-LF'!S12+'BWP ADMS'!S12+CEATI!S12+Lansing!S12+MEC_BHER!R12+MERALCO!U12+'Future Project 09'!S12+'NV Energy'!S12+TPC!S12+'USTDA_EC_CELEC-EP'!S12+'Future Project 10'!S12+UNOPS_VN!S12+'Future Project 11'!S12+'SDGE Implementation'!S12+'Future Project 02'!S12+'Future Project 03'!S12+'Future Project 04'!S12+'Future Project 05'!S12+'Future Project 06'!S12+'Future Project 07'!S12+'Future Project 08'!S12+Kosovo!S12</f>
        <v>40</v>
      </c>
      <c r="T12" s="195">
        <f>'AEP D_Nexus'!T12+ANDE_ADMS!T12+'ATCO_OMS Support'!T12+Avangrid_NY!T12+'Avangrid ADMS'!T12+Barbados!T12+'BEL_ED-LF'!T12+'BWP ADMS'!T12+CEATI!T12+Lansing!T12+MEC_BHER!S12+MERALCO!V12+'Future Project 09'!T12+'NV Energy'!T12+TPC!T12+'USTDA_EC_CELEC-EP'!T12+'Future Project 10'!T12+UNOPS_VN!T12+'Future Project 11'!T12+'SDGE Implementation'!T12+'Future Project 02'!T12+'Future Project 03'!T12+'Future Project 04'!T12+'Future Project 05'!T12+'Future Project 06'!T12+'Future Project 07'!T12+'Future Project 08'!T12+Kosovo!T12</f>
        <v>32</v>
      </c>
      <c r="U12" s="195">
        <f>'AEP D_Nexus'!U12+ANDE_ADMS!U12+'ATCO_OMS Support'!U12+Avangrid_NY!U12+'Avangrid ADMS'!U12+Barbados!U12+'BEL_ED-LF'!U12+'BWP ADMS'!U12+CEATI!U12+Lansing!U12+MEC_BHER!U12+MERALCO!W12+'Future Project 09'!U12+'NV Energy'!U12+TPC!U12+'USTDA_EC_CELEC-EP'!U12+'Future Project 10'!U12+UNOPS_VN!U12+'Future Project 11'!U12+'SDGE Implementation'!U12+'Future Project 02'!U12+'Future Project 03'!U12+'Future Project 04'!U12+'Future Project 05'!U12+'Future Project 06'!U12+'Future Project 07'!U12+'Future Project 08'!U12+Kosovo!U12</f>
        <v>48</v>
      </c>
      <c r="V12" s="195">
        <f>'AEP D_Nexus'!V12+ANDE_ADMS!V12+'ATCO_OMS Support'!V12+Avangrid_NY!V12+'Avangrid ADMS'!V12+Barbados!V12+'BEL_ED-LF'!V12+'BWP ADMS'!V12+CEATI!V12+Lansing!V12+MEC_BHER!V12+MERALCO!X12+'Future Project 09'!V12+'NV Energy'!V12+TPC!V12+'USTDA_EC_CELEC-EP'!V12+'Future Project 10'!V12+UNOPS_VN!V12+'Future Project 11'!V12+'SDGE Implementation'!V12+'Future Project 02'!V12+'Future Project 03'!V12+'Future Project 04'!V12+'Future Project 05'!V12+'Future Project 06'!V12+'Future Project 07'!V12+'Future Project 08'!V12+Kosovo!V12</f>
        <v>32</v>
      </c>
      <c r="W12" s="195">
        <f>'AEP D_Nexus'!W12+ANDE_ADMS!W12+'ATCO_OMS Support'!W12+Avangrid_NY!W12+'Avangrid ADMS'!W12+Barbados!W12+'BEL_ED-LF'!W12+'BWP ADMS'!W12+CEATI!W12+Lansing!W12+MEC_BHER!W12+MERALCO!Y12+'Future Project 09'!W12+'NV Energy'!W12+TPC!W12+'USTDA_EC_CELEC-EP'!W12+'Future Project 10'!W12+UNOPS_VN!W12+'Future Project 11'!W12+'SDGE Implementation'!W12+'Future Project 02'!W12+'Future Project 03'!W12+'Future Project 04'!W12+'Future Project 05'!W12+'Future Project 06'!W12+'Future Project 07'!W12+'Future Project 08'!W12+Kosovo!W12</f>
        <v>48</v>
      </c>
      <c r="X12" s="195">
        <f>'AEP D_Nexus'!X12+ANDE_ADMS!X12+'ATCO_OMS Support'!X12+Avangrid_NY!X12+'Avangrid ADMS'!X12+Barbados!X12+'BEL_ED-LF'!X12+'BWP ADMS'!X12+CEATI!X12+Lansing!X12+MEC_BHER!X12+MERALCO!Z12+'Future Project 09'!X12+'NV Energy'!X12+TPC!X12+'USTDA_EC_CELEC-EP'!X12+'Future Project 10'!X12+UNOPS_VN!X12+'Future Project 11'!X12+'SDGE Implementation'!X12+'Future Project 02'!X12+'Future Project 03'!X12+'Future Project 04'!X12+'Future Project 05'!X12+'Future Project 06'!X12+'Future Project 07'!X12+'Future Project 08'!X12+Kosovo!X12</f>
        <v>44</v>
      </c>
      <c r="Y12" s="195">
        <f>'AEP D_Nexus'!Y12+ANDE_ADMS!Y12+'ATCO_OMS Support'!Y12+Avangrid_NY!Y12+'Avangrid ADMS'!Y12+Barbados!Y12+'BEL_ED-LF'!Y12+'BWP ADMS'!Y12+CEATI!Y12+Lansing!Y12+MEC_BHER!Y12+MERALCO!AA12+'Future Project 09'!Y12+'NV Energy'!Y12+TPC!Y12+'USTDA_EC_CELEC-EP'!Y12+'Future Project 10'!Y12+UNOPS_VN!Y12+'Future Project 11'!Y12+'SDGE Implementation'!Y12+'Future Project 02'!Y12+'Future Project 03'!Y12+'Future Project 04'!Y12+'Future Project 05'!Y12+'Future Project 06'!Y12+'Future Project 07'!Y12+'Future Project 08'!Y12+Kosovo!Y12</f>
        <v>68</v>
      </c>
      <c r="Z12" s="195">
        <f>'AEP D_Nexus'!Z12+ANDE_ADMS!Z12+'ATCO_OMS Support'!Z12+Avangrid_NY!Z12+'Avangrid ADMS'!Z12+Barbados!Z12+'BEL_ED-LF'!Z12+'BWP ADMS'!Z12+CEATI!Z12+Lansing!Z12+MEC_BHER!Z12+MERALCO!AB12+'Future Project 09'!Z12+'NV Energy'!Z12+TPC!Z12+'USTDA_EC_CELEC-EP'!Z12+'Future Project 10'!Z12+UNOPS_VN!Z12+'Future Project 11'!Z12+'SDGE Implementation'!Z12+'Future Project 02'!Z12+'Future Project 03'!Z12+'Future Project 04'!Z12+'Future Project 05'!Z12+'Future Project 06'!Z12+'Future Project 07'!Z12+'Future Project 08'!Z12+Kosovo!Z12</f>
        <v>20</v>
      </c>
      <c r="AA12" s="131">
        <f t="shared" si="0"/>
        <v>353</v>
      </c>
      <c r="AB12" s="131">
        <f t="shared" si="1"/>
        <v>1095</v>
      </c>
      <c r="AC12" s="2">
        <f t="shared" si="2"/>
        <v>0.70039682539682535</v>
      </c>
      <c r="AD12" s="2">
        <f t="shared" si="3"/>
        <v>0.55025125628140703</v>
      </c>
    </row>
    <row r="13" spans="1:31">
      <c r="B13" s="62" t="s">
        <v>72</v>
      </c>
      <c r="C13" s="195">
        <f>'AEP D_Nexus'!C13+ANDE_ADMS!C13+'ATCO_OMS Support'!C13+Avangrid_NY!C13+'Avangrid ADMS'!C13+Barbados!C13+'BEL_ED-LF'!C13+'BWP ADMS'!C13+CEATI!C13+Lansing!C13+MEC_BHER!C13+MERALCO!E13+'Future Project 09'!C13+'NV Energy'!C13+TPC!C13+'USTDA_EC_CELEC-EP'!C13+'Future Project 10'!C13+UNOPS_VN!C13+'Future Project 11'!C13+'SDGE Implementation'!C13+'Future Project 02'!C13+'Future Project 03'!C13+'Future Project 04'!C13+'Future Project 05'!C13+'Future Project 06'!C13+'Future Project 07'!C13+'Future Project 08'!C13+Kosovo!C13</f>
        <v>154.5</v>
      </c>
      <c r="D13" s="195">
        <f>'AEP D_Nexus'!D13+ANDE_ADMS!D13+'ATCO_OMS Support'!D13+Avangrid_NY!D13+'Avangrid ADMS'!D13+Barbados!D13+'BEL_ED-LF'!D13+'BWP ADMS'!D13+CEATI!D13+Lansing!D13+MEC_BHER!D13+MERALCO!F13+'Future Project 09'!D13+'NV Energy'!D13+TPC!D13+'USTDA_EC_CELEC-EP'!D13+'Future Project 10'!D13+UNOPS_VN!D13+'Future Project 11'!D13+'SDGE Implementation'!D13+'Future Project 02'!D13+'Future Project 03'!D13+'Future Project 04'!D13+'Future Project 05'!D13+'Future Project 06'!D13+'Future Project 07'!D13+'Future Project 08'!D13+Kosovo!D13</f>
        <v>160</v>
      </c>
      <c r="E13" s="195">
        <f>'AEP D_Nexus'!E13+ANDE_ADMS!E13+'ATCO_OMS Support'!E13+Avangrid_NY!E13+'Avangrid ADMS'!E13+Barbados!E13+'BEL_ED-LF'!E13+'BWP ADMS'!E13+CEATI!E13+Lansing!E13+MEC_BHER!E13+MERALCO!G13+'Future Project 09'!E13+'NV Energy'!E13+TPC!E13+'USTDA_EC_CELEC-EP'!E13+'Future Project 10'!E13+UNOPS_VN!E13+'Future Project 11'!E13+'SDGE Implementation'!E13+'Future Project 02'!E13+'Future Project 03'!E13+'Future Project 04'!E13+'Future Project 05'!E13+'Future Project 06'!E13+'Future Project 07'!E13+'Future Project 08'!E13+Kosovo!E13</f>
        <v>193.5</v>
      </c>
      <c r="F13" s="195">
        <f>'AEP D_Nexus'!F13+ANDE_ADMS!F13+'ATCO_OMS Support'!F13+Avangrid_NY!F13+'Avangrid ADMS'!F13+Barbados!F13+'BEL_ED-LF'!F13+'BWP ADMS'!F13+CEATI!F13+Lansing!F13+MEC_BHER!F13+MERALCO!H13+'Future Project 09'!F13+'NV Energy'!F13+TPC!F13+'USTDA_EC_CELEC-EP'!F13+'Future Project 10'!F13+UNOPS_VN!F13+'Future Project 11'!F13+'SDGE Implementation'!F13+'Future Project 02'!F13+'Future Project 03'!F13+'Future Project 04'!F13+'Future Project 05'!F13+'Future Project 06'!F13+'Future Project 07'!F13+'Future Project 08'!F13+Kosovo!F13</f>
        <v>145.5</v>
      </c>
      <c r="G13" s="195">
        <f>'AEP D_Nexus'!G13+ANDE_ADMS!G13+'ATCO_OMS Support'!G13+Avangrid_NY!G13+'Avangrid ADMS'!G13+Barbados!G13+'BEL_ED-LF'!G13+'BWP ADMS'!G13+CEATI!G13+Lansing!G13+MEC_BHER!G13+MERALCO!I13+'Future Project 09'!G13+'NV Energy'!G13+TPC!G13+'USTDA_EC_CELEC-EP'!G13+'Future Project 10'!G13+UNOPS_VN!G13+'Future Project 11'!G13+'SDGE Implementation'!G13+'Future Project 02'!G13+'Future Project 03'!G13+'Future Project 04'!G13+'Future Project 05'!G13+'Future Project 06'!G13+'Future Project 07'!G13+'Future Project 08'!G13+Kosovo!G13</f>
        <v>132</v>
      </c>
      <c r="H13" s="195">
        <f>'AEP D_Nexus'!H13+ANDE_ADMS!H13+'ATCO_OMS Support'!H13+Avangrid_NY!H13+'Avangrid ADMS'!H13+Barbados!H13+'BEL_ED-LF'!H13+'BWP ADMS'!H13+CEATI!H13+Lansing!H13+MEC_BHER!H13+MERALCO!J13+'Future Project 09'!H13+'NV Energy'!H13+TPC!H13+'USTDA_EC_CELEC-EP'!H13+'Future Project 10'!H13+UNOPS_VN!H13+'Future Project 11'!H13+'SDGE Implementation'!H12+'Future Project 02'!H13+'Future Project 03'!H13+'Future Project 04'!H13+'Future Project 05'!H13+'Future Project 06'!H13+'Future Project 07'!H13+'Future Project 08'!H13+Kosovo!H13</f>
        <v>99</v>
      </c>
      <c r="I13" s="195">
        <f>'AEP D_Nexus'!I13+ANDE_ADMS!I13+'ATCO_OMS Support'!I13+Avangrid_NY!I13+'Avangrid ADMS'!I13+Barbados!I13+'BEL_ED-LF'!I13+'BWP ADMS'!I13+CEATI!I13+Lansing!I13+MEC_BHER!I13+MERALCO!K13+'Future Project 09'!I13+'NV Energy'!I13+TPC!I13+'USTDA_EC_CELEC-EP'!I13+'Future Project 10'!I13+UNOPS_VN!I13+'Future Project 11'!I13+'SDGE Implementation'!I13+'Future Project 02'!I13+'Future Project 03'!I13+'Future Project 04'!I13+'Future Project 05'!I13+'Future Project 06'!I13+'Future Project 07'!I13+'Future Project 08'!I13+Kosovo!I13</f>
        <v>119</v>
      </c>
      <c r="J13" s="195">
        <f>'AEP D_Nexus'!J13+ANDE_ADMS!J13+'ATCO_OMS Support'!J13+Avangrid_NY!J13+'Avangrid ADMS'!J13+Barbados!J13+'BEL_ED-LF'!J13+'BWP ADMS'!J13+CEATI!J13+Lansing!J13+MEC_BHER!J13+MERALCO!L13+'Future Project 09'!J13+'NV Energy'!J13+TPC!J13+'USTDA_EC_CELEC-EP'!J13+'Future Project 10'!J13+UNOPS_VN!J13+'Future Project 11'!J13+'SDGE Implementation'!J13+'Future Project 02'!J13+'Future Project 03'!J13+'Future Project 04'!J13+'Future Project 05'!J13+'Future Project 06'!J13+'Future Project 07'!J13+'Future Project 08'!J13+Kosovo!J13</f>
        <v>40</v>
      </c>
      <c r="K13" s="195">
        <f>'AEP D_Nexus'!K13+ANDE_ADMS!K13+'ATCO_OMS Support'!K13+Avangrid_NY!K13+'Avangrid ADMS'!K13+Barbados!K13+'BEL_ED-LF'!K13+'BWP ADMS'!K13+CEATI!K13+Lansing!K13+MEC_BHER!K13+MERALCO!M13+'Future Project 09'!K13+'NV Energy'!K13+TPC!K13+'USTDA_EC_CELEC-EP'!K13+'Future Project 10'!K13+UNOPS_VN!K13+'Future Project 11'!K13+'SDGE Implementation'!K13+'Future Project 02'!K13+'Future Project 03'!K13+'Future Project 04'!K13+'Future Project 05'!K13+'Future Project 06'!K13+'Future Project 07'!K13+'Future Project 08'!K13+Kosovo!K13</f>
        <v>72</v>
      </c>
      <c r="L13" s="195">
        <f>'AEP D_Nexus'!L13+ANDE_ADMS!L13+'ATCO_OMS Support'!L13+Avangrid_NY!L13+'Avangrid ADMS'!L13+Barbados!L13+'BEL_ED-LF'!L13+'BWP ADMS'!L13+CEATI!L13+Lansing!L13+MEC_BHER!L13+MERALCO!N13+'Future Project 09'!L13+'NV Energy'!L13+TPC!L13+'USTDA_EC_CELEC-EP'!L13+'Future Project 10'!L13+UNOPS_VN!L13+'Future Project 11'!L13+'SDGE Implementation'!L13+'Future Project 02'!L13+'Future Project 03'!L13+'Future Project 04'!L13+'Future Project 05'!L13+'Future Project 06'!L13+'Future Project 07'!L13+'Future Project 08'!L13+Kosovo!L13</f>
        <v>24</v>
      </c>
      <c r="M13" s="195">
        <f>'AEP D_Nexus'!M13+ANDE_ADMS!M13+'ATCO_OMS Support'!M13+Avangrid_NY!M13+'Avangrid ADMS'!M13+Barbados!M13+'BEL_ED-LF'!M13+'BWP ADMS'!M13+CEATI!M13+Lansing!M13+MEC_BHER!M13+MERALCO!O13+'Future Project 09'!M13+'NV Energy'!M13+TPC!M13+'USTDA_EC_CELEC-EP'!M13+'Future Project 10'!M13+UNOPS_VN!M13+'Future Project 11'!M13+'SDGE Implementation'!M13+'Future Project 02'!M13+'Future Project 03'!M13+'Future Project 04'!M13+'Future Project 05'!M13+'Future Project 06'!M13+'Future Project 07'!M13+'Future Project 08'!M13+Kosovo!M13</f>
        <v>40</v>
      </c>
      <c r="N13" s="195">
        <f>'AEP D_Nexus'!N13+ANDE_ADMS!N13+'ATCO_OMS Support'!N13+Avangrid_NY!N13+'Avangrid ADMS'!N13+Barbados!N13+'BEL_ED-LF'!N13+'BWP ADMS'!N13+CEATI!N13+Lansing!N13+MEC_BHER!N13+MERALCO!P13+'Future Project 09'!N13+'NV Energy'!N13+TPC!N13+'USTDA_EC_CELEC-EP'!N13+'Future Project 10'!N13+UNOPS_VN!N13+'Future Project 11'!N13+'SDGE Implementation'!N13+'Future Project 02'!N13+'Future Project 03'!N13+'Future Project 04'!N13+'Future Project 05'!N13+'Future Project 06'!N13+'Future Project 07'!N13+'Future Project 08'!N13+Kosovo!N13</f>
        <v>56</v>
      </c>
      <c r="O13" s="195">
        <f>'AEP D_Nexus'!O13+ANDE_ADMS!O13+'ATCO_OMS Support'!O13+Avangrid_NY!O13+'Avangrid ADMS'!O13+Barbados!O13+'BEL_ED-LF'!O13+'BWP ADMS'!O13+CEATI!O13+Lansing!O13+MEC_BHER!O13+MERALCO!Q13+'Future Project 09'!O13+'NV Energy'!O13+TPC!O13+'USTDA_EC_CELEC-EP'!O13+'Future Project 10'!O13+UNOPS_VN!O13+'Future Project 11'!O13+'SDGE Implementation'!O13+'Future Project 02'!O13+'Future Project 03'!O13+'Future Project 04'!O13+'Future Project 05'!O13+'Future Project 06'!O13+'Future Project 07'!O13+'Future Project 08'!O13+Kosovo!O13</f>
        <v>40</v>
      </c>
      <c r="P13" s="195">
        <f>'AEP D_Nexus'!P13+ANDE_ADMS!P13+'ATCO_OMS Support'!P13+Avangrid_NY!P13+'Avangrid ADMS'!P13+Barbados!P13+'BEL_ED-LF'!P13+'BWP ADMS'!P13+CEATI!P13+Lansing!P13+MEC_BHER!P13+MERALCO!R13+'Future Project 09'!P13+'NV Energy'!P13+TPC!P13+'USTDA_EC_CELEC-EP'!P13+'Future Project 10'!P13+UNOPS_VN!P13+'Future Project 11'!P13+'SDGE Implementation'!P13+'Future Project 02'!P13+'Future Project 03'!P13+'Future Project 04'!P13+'Future Project 05'!P13+'Future Project 06'!P13+'Future Project 07'!P13+'Future Project 08'!P13+Kosovo!P13</f>
        <v>20</v>
      </c>
      <c r="Q13" s="195">
        <f>'AEP D_Nexus'!Q13+ANDE_ADMS!Q13+'ATCO_OMS Support'!Q13+Avangrid_NY!Q13+'Avangrid ADMS'!Q13+Barbados!Q13+'BEL_ED-LF'!Q13+'BWP ADMS'!Q13+CEATI!Q13+Lansing!Q13+MEC_BHER!Q13+MERALCO!S13+'Future Project 09'!Q13+'NV Energy'!Q13+TPC!Q13+'USTDA_EC_CELEC-EP'!Q13+'Future Project 10'!Q13+UNOPS_VN!Q13+'Future Project 11'!Q13+'SDGE Implementation'!Q13+'Future Project 02'!Q13+'Future Project 03'!Q13+'Future Project 04'!Q13+'Future Project 05'!Q13+'Future Project 06'!Q13+'Future Project 07'!Q13+'Future Project 08'!Q13+Kosovo!Q13</f>
        <v>56</v>
      </c>
      <c r="R13" s="195" t="e">
        <f>'AEP D_Nexus'!R13+ANDE_ADMS!R13+'ATCO_OMS Support'!R13+Avangrid_NY!R13+'Avangrid ADMS'!R13+Barbados!R13+'BEL_ED-LF'!R13+'BWP ADMS'!R13+CEATI!R13+Lansing!R13+MEC_BHER!#REF!+MERALCO!T13+'Future Project 09'!R13+'NV Energy'!R13+TPC!R13+'USTDA_EC_CELEC-EP'!R13+'Future Project 10'!R13+UNOPS_VN!R13+'Future Project 11'!R13+'SDGE Implementation'!R13+'Future Project 02'!R13+'Future Project 03'!R13+'Future Project 04'!R13+'Future Project 05'!R13+'Future Project 06'!R13+'Future Project 07'!R13+'Future Project 08'!R13+Kosovo!R13</f>
        <v>#REF!</v>
      </c>
      <c r="S13" s="195">
        <f>'AEP D_Nexus'!S13+ANDE_ADMS!S13+'ATCO_OMS Support'!S13+Avangrid_NY!S13+'Avangrid ADMS'!S13+Barbados!S13+'BEL_ED-LF'!S13+'BWP ADMS'!S13+CEATI!S13+Lansing!S13+MEC_BHER!R13+MERALCO!U13+'Future Project 09'!S13+'NV Energy'!S13+TPC!S13+'USTDA_EC_CELEC-EP'!S13+'Future Project 10'!S13+UNOPS_VN!S13+'Future Project 11'!S13+'SDGE Implementation'!S13+'Future Project 02'!S13+'Future Project 03'!S13+'Future Project 04'!S13+'Future Project 05'!S13+'Future Project 06'!S13+'Future Project 07'!S13+'Future Project 08'!S13+Kosovo!S13</f>
        <v>60</v>
      </c>
      <c r="T13" s="195">
        <f>'AEP D_Nexus'!T13+ANDE_ADMS!T13+'ATCO_OMS Support'!T13+Avangrid_NY!T13+'Avangrid ADMS'!T13+Barbados!T13+'BEL_ED-LF'!T13+'BWP ADMS'!T13+CEATI!T13+Lansing!T13+MEC_BHER!S13+MERALCO!V13+'Future Project 09'!T13+'NV Energy'!T13+TPC!T13+'USTDA_EC_CELEC-EP'!T13+'Future Project 10'!T13+UNOPS_VN!T13+'Future Project 11'!T13+'SDGE Implementation'!T13+'Future Project 02'!T13+'Future Project 03'!T13+'Future Project 04'!T13+'Future Project 05'!T13+'Future Project 06'!T13+'Future Project 07'!T13+'Future Project 08'!T13+Kosovo!T13</f>
        <v>56</v>
      </c>
      <c r="U13" s="195">
        <f>'AEP D_Nexus'!U13+ANDE_ADMS!U13+'ATCO_OMS Support'!U13+Avangrid_NY!U13+'Avangrid ADMS'!U13+Barbados!U13+'BEL_ED-LF'!U13+'BWP ADMS'!U13+CEATI!U13+Lansing!U13+MEC_BHER!U13+MERALCO!W13+'Future Project 09'!U13+'NV Energy'!U13+TPC!U13+'USTDA_EC_CELEC-EP'!U13+'Future Project 10'!U13+UNOPS_VN!U13+'Future Project 11'!U13+'SDGE Implementation'!U13+'Future Project 02'!U13+'Future Project 03'!U13+'Future Project 04'!U13+'Future Project 05'!U13+'Future Project 06'!U13+'Future Project 07'!U13+'Future Project 08'!U13+Kosovo!U13</f>
        <v>32</v>
      </c>
      <c r="V13" s="195">
        <f>'AEP D_Nexus'!V13+ANDE_ADMS!V13+'ATCO_OMS Support'!V13+Avangrid_NY!V13+'Avangrid ADMS'!V13+Barbados!V13+'BEL_ED-LF'!V13+'BWP ADMS'!V13+CEATI!V13+Lansing!V13+MEC_BHER!V13+MERALCO!X13+'Future Project 09'!V13+'NV Energy'!V13+TPC!V13+'USTDA_EC_CELEC-EP'!V13+'Future Project 10'!V13+UNOPS_VN!V13+'Future Project 11'!V13+'SDGE Implementation'!V13+'Future Project 02'!V13+'Future Project 03'!V13+'Future Project 04'!V13+'Future Project 05'!V13+'Future Project 06'!V13+'Future Project 07'!V13+'Future Project 08'!V13+Kosovo!V13</f>
        <v>16</v>
      </c>
      <c r="W13" s="195">
        <f>'AEP D_Nexus'!W13+ANDE_ADMS!W13+'ATCO_OMS Support'!W13+Avangrid_NY!W13+'Avangrid ADMS'!W13+Barbados!W13+'BEL_ED-LF'!W13+'BWP ADMS'!W13+CEATI!W13+Lansing!W13+MEC_BHER!W13+MERALCO!Y13+'Future Project 09'!W13+'NV Energy'!W13+TPC!W13+'USTDA_EC_CELEC-EP'!W13+'Future Project 10'!W13+UNOPS_VN!W13+'Future Project 11'!W13+'SDGE Implementation'!W13+'Future Project 02'!W13+'Future Project 03'!W13+'Future Project 04'!W13+'Future Project 05'!W13+'Future Project 06'!W13+'Future Project 07'!W13+'Future Project 08'!W13+Kosovo!W13</f>
        <v>32</v>
      </c>
      <c r="X13" s="195">
        <f>'AEP D_Nexus'!X13+ANDE_ADMS!X13+'ATCO_OMS Support'!X13+Avangrid_NY!X13+'Avangrid ADMS'!X13+Barbados!X13+'BEL_ED-LF'!X13+'BWP ADMS'!X13+CEATI!X13+Lansing!X13+MEC_BHER!X13+MERALCO!Z13+'Future Project 09'!X13+'NV Energy'!X13+TPC!X13+'USTDA_EC_CELEC-EP'!X13+'Future Project 10'!X13+UNOPS_VN!X13+'Future Project 11'!X13+'SDGE Implementation'!X13+'Future Project 02'!X13+'Future Project 03'!X13+'Future Project 04'!X13+'Future Project 05'!X13+'Future Project 06'!X13+'Future Project 07'!X13+'Future Project 08'!X13+Kosovo!X13</f>
        <v>16</v>
      </c>
      <c r="Y13" s="195">
        <f>'AEP D_Nexus'!Y13+ANDE_ADMS!Y13+'ATCO_OMS Support'!Y13+Avangrid_NY!Y13+'Avangrid ADMS'!Y13+Barbados!Y13+'BEL_ED-LF'!Y13+'BWP ADMS'!Y13+CEATI!Y13+Lansing!Y13+MEC_BHER!Y13+MERALCO!AA13+'Future Project 09'!Y13+'NV Energy'!Y13+TPC!Y13+'USTDA_EC_CELEC-EP'!Y13+'Future Project 10'!Y13+UNOPS_VN!Y13+'Future Project 11'!Y13+'SDGE Implementation'!Y13+'Future Project 02'!Y13+'Future Project 03'!Y13+'Future Project 04'!Y13+'Future Project 05'!Y13+'Future Project 06'!Y13+'Future Project 07'!Y13+'Future Project 08'!Y13+Kosovo!Y13</f>
        <v>32</v>
      </c>
      <c r="Z13" s="195">
        <f>'AEP D_Nexus'!Z13+ANDE_ADMS!Z13+'ATCO_OMS Support'!Z13+Avangrid_NY!Z13+'Avangrid ADMS'!Z13+Barbados!Z13+'BEL_ED-LF'!Z13+'BWP ADMS'!Z13+CEATI!Z13+Lansing!Z13+MEC_BHER!Z13+MERALCO!AB13+'Future Project 09'!Z13+'NV Energy'!Z13+TPC!Z13+'USTDA_EC_CELEC-EP'!Z13+'Future Project 10'!Z13+UNOPS_VN!Z13+'Future Project 11'!Z13+'SDGE Implementation'!Z13+'Future Project 02'!Z13+'Future Project 03'!Z13+'Future Project 04'!Z13+'Future Project 05'!Z13+'Future Project 06'!Z13+'Future Project 07'!Z13+'Future Project 08'!Z13+Kosovo!Z13</f>
        <v>0</v>
      </c>
      <c r="AA13" s="131">
        <f t="shared" si="0"/>
        <v>508</v>
      </c>
      <c r="AB13" s="131">
        <f t="shared" si="1"/>
        <v>1235.5</v>
      </c>
      <c r="AC13" s="2">
        <f t="shared" si="2"/>
        <v>1.0079365079365079</v>
      </c>
      <c r="AD13" s="2">
        <f t="shared" si="3"/>
        <v>0.62085427135678395</v>
      </c>
    </row>
    <row r="14" spans="1:31">
      <c r="B14" s="62" t="s">
        <v>73</v>
      </c>
      <c r="C14" s="195">
        <f>'AEP D_Nexus'!C14+ANDE_ADMS!C14+'ATCO_OMS Support'!C14+Avangrid_NY!C14+'Avangrid ADMS'!C14+Barbados!C14+'BEL_ED-LF'!C14+'BWP ADMS'!C14+CEATI!C14+Lansing!C14+MEC_BHER!C14+MERALCO!E14+'Future Project 09'!C14+'NV Energy'!C14+TPC!C14+'USTDA_EC_CELEC-EP'!C14+'Future Project 10'!C14+UNOPS_VN!C14+'Future Project 11'!C14+'SDGE Implementation'!C14+'Future Project 02'!C14+'Future Project 03'!C14+'Future Project 04'!C14+'Future Project 05'!C14+'Future Project 06'!C14+'Future Project 07'!C14+'Future Project 08'!C14+Kosovo!C14</f>
        <v>76</v>
      </c>
      <c r="D14" s="195">
        <f>'AEP D_Nexus'!D14+ANDE_ADMS!D14+'ATCO_OMS Support'!D14+Avangrid_NY!D14+'Avangrid ADMS'!D14+Barbados!D14+'BEL_ED-LF'!D14+'BWP ADMS'!D14+CEATI!D14+Lansing!D14+MEC_BHER!D14+MERALCO!F14+'Future Project 09'!D14+'NV Energy'!D14+TPC!D14+'USTDA_EC_CELEC-EP'!D14+'Future Project 10'!D14+UNOPS_VN!D14+'Future Project 11'!D14+'SDGE Implementation'!D14+'Future Project 02'!D14+'Future Project 03'!D14+'Future Project 04'!D14+'Future Project 05'!D14+'Future Project 06'!D14+'Future Project 07'!D14+'Future Project 08'!D14+Kosovo!D14</f>
        <v>88</v>
      </c>
      <c r="E14" s="195">
        <f>'AEP D_Nexus'!E14+ANDE_ADMS!E14+'ATCO_OMS Support'!E14+Avangrid_NY!E14+'Avangrid ADMS'!E14+Barbados!E14+'BEL_ED-LF'!E14+'BWP ADMS'!E14+CEATI!E14+Lansing!E14+MEC_BHER!E14+MERALCO!G14+'Future Project 09'!E14+'NV Energy'!E14+TPC!E14+'USTDA_EC_CELEC-EP'!E14+'Future Project 10'!E14+UNOPS_VN!E14+'Future Project 11'!E14+'SDGE Implementation'!E14+'Future Project 02'!E14+'Future Project 03'!E14+'Future Project 04'!E14+'Future Project 05'!E14+'Future Project 06'!E14+'Future Project 07'!E14+'Future Project 08'!E14+Kosovo!E14</f>
        <v>123</v>
      </c>
      <c r="F14" s="195">
        <f>'AEP D_Nexus'!F14+ANDE_ADMS!F14+'ATCO_OMS Support'!F14+Avangrid_NY!F14+'Avangrid ADMS'!F14+Barbados!F14+'BEL_ED-LF'!F14+'BWP ADMS'!F14+CEATI!F14+Lansing!F14+MEC_BHER!F14+MERALCO!H14+'Future Project 09'!F14+'NV Energy'!F14+TPC!F14+'USTDA_EC_CELEC-EP'!F14+'Future Project 10'!F14+UNOPS_VN!F14+'Future Project 11'!F14+'SDGE Implementation'!F14+'Future Project 02'!F14+'Future Project 03'!F14+'Future Project 04'!F14+'Future Project 05'!F14+'Future Project 06'!F14+'Future Project 07'!F14+'Future Project 08'!F14+Kosovo!F14</f>
        <v>108</v>
      </c>
      <c r="G14" s="195">
        <f>'AEP D_Nexus'!G14+ANDE_ADMS!G14+'ATCO_OMS Support'!G14+Avangrid_NY!G14+'Avangrid ADMS'!G14+Barbados!G14+'BEL_ED-LF'!G14+'BWP ADMS'!G14+CEATI!G14+Lansing!G14+MEC_BHER!G14+MERALCO!I14+'Future Project 09'!G14+'NV Energy'!G14+TPC!G14+'USTDA_EC_CELEC-EP'!G14+'Future Project 10'!G14+UNOPS_VN!G14+'Future Project 11'!G14+'SDGE Implementation'!G14+'Future Project 02'!G14+'Future Project 03'!G14+'Future Project 04'!G14+'Future Project 05'!G14+'Future Project 06'!G14+'Future Project 07'!G14+'Future Project 08'!G14+Kosovo!G14</f>
        <v>60</v>
      </c>
      <c r="H14" s="195">
        <f>'AEP D_Nexus'!H14+ANDE_ADMS!H14+'ATCO_OMS Support'!H14+Avangrid_NY!H14+'Avangrid ADMS'!H14+Barbados!H14+'BEL_ED-LF'!H14+'BWP ADMS'!H14+CEATI!H14+Lansing!H14+MEC_BHER!H14+MERALCO!J14+'Future Project 09'!H14+'NV Energy'!H14+TPC!H14+'USTDA_EC_CELEC-EP'!H14+'Future Project 10'!H14+UNOPS_VN!H14+'Future Project 11'!H14+'SDGE Implementation'!H14+'Future Project 02'!H14+'Future Project 03'!H14+'Future Project 04'!H14+'Future Project 05'!H14+'Future Project 06'!H14+'Future Project 07'!H14+'Future Project 08'!H14+Kosovo!H14</f>
        <v>48</v>
      </c>
      <c r="I14" s="195">
        <f>'AEP D_Nexus'!I14+ANDE_ADMS!I14+'ATCO_OMS Support'!I14+Avangrid_NY!I14+'Avangrid ADMS'!I14+Barbados!I14+'BEL_ED-LF'!I14+'BWP ADMS'!I14+CEATI!I14+Lansing!I14+MEC_BHER!I14+MERALCO!K14+'Future Project 09'!I14+'NV Energy'!I14+TPC!I14+'USTDA_EC_CELEC-EP'!I14+'Future Project 10'!I14+UNOPS_VN!I14+'Future Project 11'!I14+'SDGE Implementation'!I14+'Future Project 02'!I14+'Future Project 03'!I14+'Future Project 04'!I14+'Future Project 05'!I14+'Future Project 06'!I14+'Future Project 07'!I14+'Future Project 08'!I14+Kosovo!I14</f>
        <v>60</v>
      </c>
      <c r="J14" s="195">
        <f>'AEP D_Nexus'!J14+ANDE_ADMS!J14+'ATCO_OMS Support'!J14+Avangrid_NY!J14+'Avangrid ADMS'!J14+Barbados!J14+'BEL_ED-LF'!J14+'BWP ADMS'!J14+CEATI!J14+Lansing!J14+MEC_BHER!J14+MERALCO!L14+'Future Project 09'!J14+'NV Energy'!J14+TPC!J14+'USTDA_EC_CELEC-EP'!J14+'Future Project 10'!J14+UNOPS_VN!J14+'Future Project 11'!J14+'SDGE Implementation'!J14+'Future Project 02'!J14+'Future Project 03'!J14+'Future Project 04'!J14+'Future Project 05'!J14+'Future Project 06'!J14+'Future Project 07'!J14+'Future Project 08'!J14+Kosovo!J14</f>
        <v>48</v>
      </c>
      <c r="K14" s="195">
        <f>'AEP D_Nexus'!K14+ANDE_ADMS!K14+'ATCO_OMS Support'!K14+Avangrid_NY!K14+'Avangrid ADMS'!K14+Barbados!K14+'BEL_ED-LF'!K14+'BWP ADMS'!K14+CEATI!K14+Lansing!K14+MEC_BHER!K14+MERALCO!M14+'Future Project 09'!K14+'NV Energy'!K14+TPC!K14+'USTDA_EC_CELEC-EP'!K14+'Future Project 10'!K14+UNOPS_VN!K14+'Future Project 11'!K14+'SDGE Implementation'!K14+'Future Project 02'!K14+'Future Project 03'!K14+'Future Project 04'!K14+'Future Project 05'!K14+'Future Project 06'!K14+'Future Project 07'!K14+'Future Project 08'!K14+Kosovo!K14</f>
        <v>60</v>
      </c>
      <c r="L14" s="195">
        <f>'AEP D_Nexus'!L14+ANDE_ADMS!L14+'ATCO_OMS Support'!L14+Avangrid_NY!L14+'Avangrid ADMS'!L14+Barbados!L14+'BEL_ED-LF'!L14+'BWP ADMS'!L14+CEATI!L14+Lansing!L14+MEC_BHER!L14+MERALCO!N14+'Future Project 09'!L14+'NV Energy'!L14+TPC!L14+'USTDA_EC_CELEC-EP'!L14+'Future Project 10'!L14+UNOPS_VN!L14+'Future Project 11'!L14+'SDGE Implementation'!L14+'Future Project 02'!L14+'Future Project 03'!L14+'Future Project 04'!L14+'Future Project 05'!L14+'Future Project 06'!L14+'Future Project 07'!L14+'Future Project 08'!L14+Kosovo!L14</f>
        <v>50</v>
      </c>
      <c r="M14" s="195">
        <f>'AEP D_Nexus'!M14+ANDE_ADMS!M14+'ATCO_OMS Support'!M14+Avangrid_NY!M14+'Avangrid ADMS'!M14+Barbados!M14+'BEL_ED-LF'!M14+'BWP ADMS'!M14+CEATI!M14+Lansing!M14+MEC_BHER!M14+MERALCO!O14+'Future Project 09'!M14+'NV Energy'!M14+TPC!M14+'USTDA_EC_CELEC-EP'!M14+'Future Project 10'!M14+UNOPS_VN!M14+'Future Project 11'!M14+'SDGE Implementation'!M14+'Future Project 02'!M14+'Future Project 03'!M14+'Future Project 04'!M14+'Future Project 05'!M14+'Future Project 06'!M14+'Future Project 07'!M14+'Future Project 08'!M14+Kosovo!M14</f>
        <v>50</v>
      </c>
      <c r="N14" s="195">
        <f>'AEP D_Nexus'!N14+ANDE_ADMS!N14+'ATCO_OMS Support'!N14+Avangrid_NY!N14+'Avangrid ADMS'!N14+Barbados!N14+'BEL_ED-LF'!N14+'BWP ADMS'!N14+CEATI!N14+Lansing!N14+MEC_BHER!N14+MERALCO!P14+'Future Project 09'!N14+'NV Energy'!N14+TPC!N14+'USTDA_EC_CELEC-EP'!N14+'Future Project 10'!N14+UNOPS_VN!N14+'Future Project 11'!N14+'SDGE Implementation'!N14+'Future Project 02'!N14+'Future Project 03'!N14+'Future Project 04'!N14+'Future Project 05'!N14+'Future Project 06'!N14+'Future Project 07'!N14+'Future Project 08'!N14+Kosovo!N14</f>
        <v>40</v>
      </c>
      <c r="O14" s="195">
        <f>'AEP D_Nexus'!O14+ANDE_ADMS!O14+'ATCO_OMS Support'!O14+Avangrid_NY!O14+'Avangrid ADMS'!O14+Barbados!O14+'BEL_ED-LF'!O14+'BWP ADMS'!O14+CEATI!O14+Lansing!O14+MEC_BHER!O14+MERALCO!Q14+'Future Project 09'!O14+'NV Energy'!O14+TPC!O14+'USTDA_EC_CELEC-EP'!O14+'Future Project 10'!O14+UNOPS_VN!O14+'Future Project 11'!O14+'SDGE Implementation'!O14+'Future Project 02'!O14+'Future Project 03'!O14+'Future Project 04'!O14+'Future Project 05'!O14+'Future Project 06'!O14+'Future Project 07'!O14+'Future Project 08'!O14+Kosovo!O14</f>
        <v>50</v>
      </c>
      <c r="P14" s="195">
        <f>'AEP D_Nexus'!P14+ANDE_ADMS!P14+'ATCO_OMS Support'!P14+Avangrid_NY!P14+'Avangrid ADMS'!P14+Barbados!P14+'BEL_ED-LF'!P14+'BWP ADMS'!P14+CEATI!P14+Lansing!P14+MEC_BHER!P14+MERALCO!R14+'Future Project 09'!P14+'NV Energy'!P14+TPC!P14+'USTDA_EC_CELEC-EP'!P14+'Future Project 10'!P14+UNOPS_VN!P14+'Future Project 11'!P14+'SDGE Implementation'!P14+'Future Project 02'!P14+'Future Project 03'!P14+'Future Project 04'!P14+'Future Project 05'!P14+'Future Project 06'!P14+'Future Project 07'!P14+'Future Project 08'!P14+Kosovo!P14</f>
        <v>40</v>
      </c>
      <c r="Q14" s="195">
        <f>'AEP D_Nexus'!Q14+ANDE_ADMS!Q14+'ATCO_OMS Support'!Q14+Avangrid_NY!Q14+'Avangrid ADMS'!Q14+Barbados!Q14+'BEL_ED-LF'!Q14+'BWP ADMS'!Q14+CEATI!Q14+Lansing!Q14+MEC_BHER!Q14+MERALCO!S14+'Future Project 09'!Q14+'NV Energy'!Q14+TPC!Q14+'USTDA_EC_CELEC-EP'!Q14+'Future Project 10'!Q14+UNOPS_VN!Q14+'Future Project 11'!Q14+'SDGE Implementation'!Q14+'Future Project 02'!Q14+'Future Project 03'!Q14+'Future Project 04'!Q14+'Future Project 05'!Q14+'Future Project 06'!Q14+'Future Project 07'!Q14+'Future Project 08'!Q14+Kosovo!Q14</f>
        <v>50</v>
      </c>
      <c r="R14" s="195" t="e">
        <f>'AEP D_Nexus'!R14+ANDE_ADMS!R14+'ATCO_OMS Support'!R14+Avangrid_NY!R14+'Avangrid ADMS'!R14+Barbados!R14+'BEL_ED-LF'!R14+'BWP ADMS'!R14+CEATI!R14+Lansing!R14+MEC_BHER!#REF!+MERALCO!T14+'Future Project 09'!R14+'NV Energy'!R14+TPC!R14+'USTDA_EC_CELEC-EP'!R14+'Future Project 10'!R14+UNOPS_VN!R14+'Future Project 11'!R14+'SDGE Implementation'!R14+'Future Project 02'!R14+'Future Project 03'!R14+'Future Project 04'!R14+'Future Project 05'!R14+'Future Project 06'!R14+'Future Project 07'!R14+'Future Project 08'!R14+Kosovo!R14</f>
        <v>#REF!</v>
      </c>
      <c r="S14" s="195">
        <f>'AEP D_Nexus'!S14+ANDE_ADMS!S14+'ATCO_OMS Support'!S14+Avangrid_NY!S14+'Avangrid ADMS'!S14+Barbados!S14+'BEL_ED-LF'!S14+'BWP ADMS'!S14+CEATI!S14+Lansing!S14+MEC_BHER!R14+MERALCO!U14+'Future Project 09'!S14+'NV Energy'!S14+TPC!S14+'USTDA_EC_CELEC-EP'!S14+'Future Project 10'!S14+UNOPS_VN!S14+'Future Project 11'!S14+'SDGE Implementation'!S14+'Future Project 02'!S14+'Future Project 03'!S14+'Future Project 04'!S14+'Future Project 05'!S14+'Future Project 06'!S14+'Future Project 07'!S14+'Future Project 08'!S14+Kosovo!S14</f>
        <v>50</v>
      </c>
      <c r="T14" s="195">
        <f>'AEP D_Nexus'!T14+ANDE_ADMS!T14+'ATCO_OMS Support'!T14+Avangrid_NY!T14+'Avangrid ADMS'!T14+Barbados!T14+'BEL_ED-LF'!T14+'BWP ADMS'!T14+CEATI!T14+Lansing!T14+MEC_BHER!S14+MERALCO!V14+'Future Project 09'!T14+'NV Energy'!T14+TPC!T14+'USTDA_EC_CELEC-EP'!T14+'Future Project 10'!T14+UNOPS_VN!T14+'Future Project 11'!T14+'SDGE Implementation'!T14+'Future Project 02'!T14+'Future Project 03'!T14+'Future Project 04'!T14+'Future Project 05'!T14+'Future Project 06'!T14+'Future Project 07'!T14+'Future Project 08'!T14+Kosovo!T14</f>
        <v>40</v>
      </c>
      <c r="U14" s="195">
        <f>'AEP D_Nexus'!U14+ANDE_ADMS!U14+'ATCO_OMS Support'!U14+Avangrid_NY!U14+'Avangrid ADMS'!U14+Barbados!U14+'BEL_ED-LF'!U14+'BWP ADMS'!U14+CEATI!U14+Lansing!U14+MEC_BHER!U14+MERALCO!W14+'Future Project 09'!U14+'NV Energy'!U14+TPC!U14+'USTDA_EC_CELEC-EP'!U14+'Future Project 10'!U14+UNOPS_VN!U14+'Future Project 11'!U14+'SDGE Implementation'!U14+'Future Project 02'!U14+'Future Project 03'!U14+'Future Project 04'!U14+'Future Project 05'!U14+'Future Project 06'!U14+'Future Project 07'!U14+'Future Project 08'!U14+Kosovo!U14</f>
        <v>50</v>
      </c>
      <c r="V14" s="195">
        <f>'AEP D_Nexus'!V14+ANDE_ADMS!V14+'ATCO_OMS Support'!V14+Avangrid_NY!V14+'Avangrid ADMS'!V14+Barbados!V14+'BEL_ED-LF'!V14+'BWP ADMS'!V14+CEATI!V14+Lansing!V14+MEC_BHER!V14+MERALCO!X14+'Future Project 09'!V14+'NV Energy'!V14+TPC!V14+'USTDA_EC_CELEC-EP'!V14+'Future Project 10'!V14+UNOPS_VN!V14+'Future Project 11'!V14+'SDGE Implementation'!V14+'Future Project 02'!V14+'Future Project 03'!V14+'Future Project 04'!V14+'Future Project 05'!V14+'Future Project 06'!V14+'Future Project 07'!V14+'Future Project 08'!V14+Kosovo!V14</f>
        <v>40</v>
      </c>
      <c r="W14" s="195">
        <f>'AEP D_Nexus'!W14+ANDE_ADMS!W14+'ATCO_OMS Support'!W14+Avangrid_NY!W14+'Avangrid ADMS'!W14+Barbados!W14+'BEL_ED-LF'!W14+'BWP ADMS'!W14+CEATI!W14+Lansing!W14+MEC_BHER!W14+MERALCO!Y14+'Future Project 09'!W14+'NV Energy'!W14+TPC!W14+'USTDA_EC_CELEC-EP'!W14+'Future Project 10'!W14+UNOPS_VN!W14+'Future Project 11'!W14+'SDGE Implementation'!W14+'Future Project 02'!W14+'Future Project 03'!W14+'Future Project 04'!W14+'Future Project 05'!W14+'Future Project 06'!W14+'Future Project 07'!W14+'Future Project 08'!W14+Kosovo!W14</f>
        <v>50</v>
      </c>
      <c r="X14" s="195">
        <f>'AEP D_Nexus'!X14+ANDE_ADMS!X14+'ATCO_OMS Support'!X14+Avangrid_NY!X14+'Avangrid ADMS'!X14+Barbados!X14+'BEL_ED-LF'!X14+'BWP ADMS'!X14+CEATI!X14+Lansing!X14+MEC_BHER!X14+MERALCO!Z14+'Future Project 09'!X14+'NV Energy'!X14+TPC!X14+'USTDA_EC_CELEC-EP'!X14+'Future Project 10'!X14+UNOPS_VN!X14+'Future Project 11'!X14+'SDGE Implementation'!X14+'Future Project 02'!X14+'Future Project 03'!X14+'Future Project 04'!X14+'Future Project 05'!X14+'Future Project 06'!X14+'Future Project 07'!X14+'Future Project 08'!X14+Kosovo!X14</f>
        <v>40</v>
      </c>
      <c r="Y14" s="195">
        <f>'AEP D_Nexus'!Y14+ANDE_ADMS!Y14+'ATCO_OMS Support'!Y14+Avangrid_NY!Y14+'Avangrid ADMS'!Y14+Barbados!Y14+'BEL_ED-LF'!Y14+'BWP ADMS'!Y14+CEATI!Y14+Lansing!Y14+MEC_BHER!Y14+MERALCO!AA14+'Future Project 09'!Y14+'NV Energy'!Y14+TPC!Y14+'USTDA_EC_CELEC-EP'!Y14+'Future Project 10'!Y14+UNOPS_VN!Y14+'Future Project 11'!Y14+'SDGE Implementation'!Y14+'Future Project 02'!Y14+'Future Project 03'!Y14+'Future Project 04'!Y14+'Future Project 05'!Y14+'Future Project 06'!Y14+'Future Project 07'!Y14+'Future Project 08'!Y14+Kosovo!Y14</f>
        <v>50</v>
      </c>
      <c r="Z14" s="195">
        <f>'AEP D_Nexus'!Z14+ANDE_ADMS!Z14+'ATCO_OMS Support'!Z14+Avangrid_NY!Z14+'Avangrid ADMS'!Z14+Barbados!Z14+'BEL_ED-LF'!Z14+'BWP ADMS'!Z14+CEATI!Z14+Lansing!Z14+MEC_BHER!Z14+MERALCO!AB14+'Future Project 09'!Z14+'NV Energy'!Z14+TPC!Z14+'USTDA_EC_CELEC-EP'!Z14+'Future Project 10'!Z14+UNOPS_VN!Z14+'Future Project 11'!Z14+'SDGE Implementation'!Z14+'Future Project 02'!Z14+'Future Project 03'!Z14+'Future Project 04'!Z14+'Future Project 05'!Z14+'Future Project 06'!Z14+'Future Project 07'!Z14+'Future Project 08'!Z14+Kosovo!Z14</f>
        <v>40</v>
      </c>
      <c r="AA14" s="131">
        <f t="shared" si="0"/>
        <v>287</v>
      </c>
      <c r="AB14" s="131">
        <f t="shared" si="1"/>
        <v>811</v>
      </c>
      <c r="AC14" s="2">
        <f t="shared" si="2"/>
        <v>0.56944444444444442</v>
      </c>
      <c r="AD14" s="2">
        <f t="shared" si="3"/>
        <v>0.40753768844221105</v>
      </c>
    </row>
    <row r="15" spans="1:31">
      <c r="B15" s="62" t="s">
        <v>74</v>
      </c>
      <c r="C15" s="195">
        <f>'AEP D_Nexus'!C15+ANDE_ADMS!C15+'ATCO_OMS Support'!C15+Avangrid_NY!C15+'Avangrid ADMS'!C15+Barbados!C15+'BEL_ED-LF'!C15+'BWP ADMS'!C15+CEATI!C15+Lansing!C15+MEC_BHER!C15+MERALCO!E15+'Future Project 09'!C15+'NV Energy'!C15+TPC!C15+'USTDA_EC_CELEC-EP'!C15+'Future Project 10'!C15+UNOPS_VN!C15+'Future Project 11'!C15+'SDGE Implementation'!C15+'Future Project 02'!C15+'Future Project 03'!C15+'Future Project 04'!C15+'Future Project 05'!C15+'Future Project 06'!C15+'Future Project 07'!C15+'Future Project 08'!C15+Kosovo!C15</f>
        <v>28.5</v>
      </c>
      <c r="D15" s="195">
        <f>'AEP D_Nexus'!D15+ANDE_ADMS!D15+'ATCO_OMS Support'!D15+Avangrid_NY!D15+'Avangrid ADMS'!D15+Barbados!D15+'BEL_ED-LF'!D15+'BWP ADMS'!D15+CEATI!D15+Lansing!D15+MEC_BHER!D15+MERALCO!F15+'Future Project 09'!D15+'NV Energy'!D15+TPC!D15+'USTDA_EC_CELEC-EP'!D15+'Future Project 10'!D15+UNOPS_VN!D15+'Future Project 11'!D15+'SDGE Implementation'!D15+'Future Project 02'!D15+'Future Project 03'!D15+'Future Project 04'!D15+'Future Project 05'!D15+'Future Project 06'!D15+'Future Project 07'!D15+'Future Project 08'!D15+Kosovo!D15</f>
        <v>15</v>
      </c>
      <c r="E15" s="195">
        <f>'AEP D_Nexus'!E15+ANDE_ADMS!E15+'ATCO_OMS Support'!E15+Avangrid_NY!E15+'Avangrid ADMS'!E15+Barbados!E15+'BEL_ED-LF'!E15+'BWP ADMS'!E15+CEATI!E15+Lansing!E15+MEC_BHER!E15+MERALCO!G15+'Future Project 09'!E15+'NV Energy'!E15+TPC!E15+'USTDA_EC_CELEC-EP'!E15+'Future Project 10'!E15+UNOPS_VN!E15+'Future Project 11'!E15+'SDGE Implementation'!E15+'Future Project 02'!E15+'Future Project 03'!E15+'Future Project 04'!E15+'Future Project 05'!E15+'Future Project 06'!E15+'Future Project 07'!E15+'Future Project 08'!E15+Kosovo!E15</f>
        <v>68</v>
      </c>
      <c r="F15" s="195">
        <f>'AEP D_Nexus'!F15+ANDE_ADMS!F15+'ATCO_OMS Support'!F15+Avangrid_NY!F15+'Avangrid ADMS'!F15+Barbados!F15+'BEL_ED-LF'!F15+'BWP ADMS'!F15+CEATI!F15+Lansing!F15+MEC_BHER!F15+MERALCO!H15+'Future Project 09'!F15+'NV Energy'!F15+TPC!F15+'USTDA_EC_CELEC-EP'!F15+'Future Project 10'!F15+UNOPS_VN!F15+'Future Project 11'!F15+'SDGE Implementation'!F15+'Future Project 02'!F15+'Future Project 03'!F15+'Future Project 04'!F15+'Future Project 05'!F15+'Future Project 06'!F15+'Future Project 07'!F15+'Future Project 08'!F15+Kosovo!F15</f>
        <v>39.5</v>
      </c>
      <c r="G15" s="195">
        <f>'AEP D_Nexus'!G15+ANDE_ADMS!G15+'ATCO_OMS Support'!G15+Avangrid_NY!G15+'Avangrid ADMS'!G15+Barbados!G15+'BEL_ED-LF'!G15+'BWP ADMS'!G15+CEATI!G15+Lansing!G15+MEC_BHER!G15+MERALCO!I15+'Future Project 09'!G15+'NV Energy'!G15+TPC!G15+'USTDA_EC_CELEC-EP'!G15+'Future Project 10'!G15+UNOPS_VN!G15+'Future Project 11'!G15+'SDGE Implementation'!G15+'Future Project 02'!G15+'Future Project 03'!G15+'Future Project 04'!G15+'Future Project 05'!G15+'Future Project 06'!G15+'Future Project 07'!G15+'Future Project 08'!G15+Kosovo!G15</f>
        <v>72</v>
      </c>
      <c r="H15" s="195">
        <f>'AEP D_Nexus'!H15+ANDE_ADMS!H15+'ATCO_OMS Support'!H15+Avangrid_NY!H15+'Avangrid ADMS'!H15+Barbados!H15+'BEL_ED-LF'!H15+'BWP ADMS'!H15+CEATI!H15+Lansing!H15+MEC_BHER!H15+MERALCO!J15+'Future Project 09'!H15+'NV Energy'!H15+TPC!H15+'USTDA_EC_CELEC-EP'!H15+'Future Project 10'!H15+UNOPS_VN!H15+'Future Project 11'!H15+'SDGE Implementation'!H15+'Future Project 02'!H15+'Future Project 03'!H15+'Future Project 04'!H15+'Future Project 05'!H15+'Future Project 06'!H15+'Future Project 07'!H15+'Future Project 08'!H15+Kosovo!H15</f>
        <v>72</v>
      </c>
      <c r="I15" s="195">
        <f>'AEP D_Nexus'!I15+ANDE_ADMS!I15+'ATCO_OMS Support'!I15+Avangrid_NY!I15+'Avangrid ADMS'!I15+Barbados!I15+'BEL_ED-LF'!I15+'BWP ADMS'!I15+CEATI!I15+Lansing!I15+MEC_BHER!I15+MERALCO!K15+'Future Project 09'!I15+'NV Energy'!I15+TPC!I15+'USTDA_EC_CELEC-EP'!I15+'Future Project 10'!I15+UNOPS_VN!I15+'Future Project 11'!I15+'SDGE Implementation'!I15+'Future Project 02'!I15+'Future Project 03'!I15+'Future Project 04'!I15+'Future Project 05'!I15+'Future Project 06'!I15+'Future Project 07'!I15+'Future Project 08'!I15+Kosovo!I15</f>
        <v>48</v>
      </c>
      <c r="J15" s="195">
        <f>'AEP D_Nexus'!J15+ANDE_ADMS!J15+'ATCO_OMS Support'!J15+Avangrid_NY!J15+'Avangrid ADMS'!J15+Barbados!J15+'BEL_ED-LF'!J15+'BWP ADMS'!J15+CEATI!J15+Lansing!J15+MEC_BHER!J15+MERALCO!L15+'Future Project 09'!J15+'NV Energy'!J15+TPC!J15+'USTDA_EC_CELEC-EP'!J15+'Future Project 10'!J15+UNOPS_VN!J15+'Future Project 11'!J15+'SDGE Implementation'!J15+'Future Project 02'!J15+'Future Project 03'!J15+'Future Project 04'!J15+'Future Project 05'!J15+'Future Project 06'!J15+'Future Project 07'!J15+'Future Project 08'!J15+Kosovo!J15</f>
        <v>48</v>
      </c>
      <c r="K15" s="195">
        <f>'AEP D_Nexus'!K15+ANDE_ADMS!K15+'ATCO_OMS Support'!K15+Avangrid_NY!K15+'Avangrid ADMS'!K15+Barbados!K15+'BEL_ED-LF'!K15+'BWP ADMS'!K15+CEATI!K15+Lansing!K15+MEC_BHER!K15+MERALCO!M15+'Future Project 09'!K15+'NV Energy'!K15+TPC!K15+'USTDA_EC_CELEC-EP'!K15+'Future Project 10'!K15+UNOPS_VN!K15+'Future Project 11'!K15+'SDGE Implementation'!K15+'Future Project 02'!K15+'Future Project 03'!K15+'Future Project 04'!K15+'Future Project 05'!K15+'Future Project 06'!K15+'Future Project 07'!K15+'Future Project 08'!K15+Kosovo!K15</f>
        <v>32</v>
      </c>
      <c r="L15" s="195">
        <f>'AEP D_Nexus'!L15+ANDE_ADMS!L15+'ATCO_OMS Support'!L15+Avangrid_NY!L15+'Avangrid ADMS'!L15+Barbados!L15+'BEL_ED-LF'!L15+'BWP ADMS'!L15+CEATI!L15+Lansing!L15+MEC_BHER!L15+MERALCO!N15+'Future Project 09'!L15+'NV Energy'!L15+TPC!L15+'USTDA_EC_CELEC-EP'!L15+'Future Project 10'!L15+UNOPS_VN!L15+'Future Project 11'!L15+'SDGE Implementation'!L15+'Future Project 02'!L15+'Future Project 03'!L15+'Future Project 04'!L15+'Future Project 05'!L15+'Future Project 06'!L15+'Future Project 07'!L15+'Future Project 08'!L15+Kosovo!L15</f>
        <v>32</v>
      </c>
      <c r="M15" s="195">
        <f>'AEP D_Nexus'!M15+ANDE_ADMS!M15+'ATCO_OMS Support'!M15+Avangrid_NY!M15+'Avangrid ADMS'!M15+Barbados!M15+'BEL_ED-LF'!M15+'BWP ADMS'!M15+CEATI!M15+Lansing!M15+MEC_BHER!M15+MERALCO!O15+'Future Project 09'!M15+'NV Energy'!M15+TPC!M15+'USTDA_EC_CELEC-EP'!M15+'Future Project 10'!M15+UNOPS_VN!M15+'Future Project 11'!M15+'SDGE Implementation'!M15+'Future Project 02'!M15+'Future Project 03'!M15+'Future Project 04'!M15+'Future Project 05'!M15+'Future Project 06'!M15+'Future Project 07'!M15+'Future Project 08'!M15+Kosovo!M15</f>
        <v>20</v>
      </c>
      <c r="N15" s="195">
        <f>'AEP D_Nexus'!N15+ANDE_ADMS!N15+'ATCO_OMS Support'!N15+Avangrid_NY!N15+'Avangrid ADMS'!N15+Barbados!N15+'BEL_ED-LF'!N15+'BWP ADMS'!N15+CEATI!N15+Lansing!N15+MEC_BHER!N15+MERALCO!P15+'Future Project 09'!N15+'NV Energy'!N15+TPC!N15+'USTDA_EC_CELEC-EP'!N15+'Future Project 10'!N15+UNOPS_VN!N15+'Future Project 11'!N15+'SDGE Implementation'!N15+'Future Project 02'!N15+'Future Project 03'!N15+'Future Project 04'!N15+'Future Project 05'!N15+'Future Project 06'!N15+'Future Project 07'!N15+'Future Project 08'!N15+Kosovo!N15</f>
        <v>20</v>
      </c>
      <c r="O15" s="195">
        <f>'AEP D_Nexus'!O15+ANDE_ADMS!O15+'ATCO_OMS Support'!O15+Avangrid_NY!O15+'Avangrid ADMS'!O15+Barbados!O15+'BEL_ED-LF'!O15+'BWP ADMS'!O15+CEATI!O15+Lansing!O15+MEC_BHER!O15+MERALCO!Q15+'Future Project 09'!O15+'NV Energy'!O15+TPC!O15+'USTDA_EC_CELEC-EP'!O15+'Future Project 10'!O15+UNOPS_VN!O15+'Future Project 11'!O15+'SDGE Implementation'!O15+'Future Project 02'!O15+'Future Project 03'!O15+'Future Project 04'!O15+'Future Project 05'!O15+'Future Project 06'!O15+'Future Project 07'!O15+'Future Project 08'!O15+Kosovo!O15</f>
        <v>16</v>
      </c>
      <c r="P15" s="195">
        <f>'AEP D_Nexus'!P15+ANDE_ADMS!P15+'ATCO_OMS Support'!P15+Avangrid_NY!P15+'Avangrid ADMS'!P15+Barbados!P15+'BEL_ED-LF'!P15+'BWP ADMS'!P15+CEATI!P15+Lansing!P15+MEC_BHER!P15+MERALCO!R15+'Future Project 09'!P15+'NV Energy'!P15+TPC!P15+'USTDA_EC_CELEC-EP'!P15+'Future Project 10'!P15+UNOPS_VN!P15+'Future Project 11'!P15+'SDGE Implementation'!P15+'Future Project 02'!P15+'Future Project 03'!P15+'Future Project 04'!P15+'Future Project 05'!P15+'Future Project 06'!P15+'Future Project 07'!P15+'Future Project 08'!P15+Kosovo!P15</f>
        <v>16</v>
      </c>
      <c r="Q15" s="195">
        <f>'AEP D_Nexus'!Q15+ANDE_ADMS!Q15+'ATCO_OMS Support'!Q15+Avangrid_NY!Q15+'Avangrid ADMS'!Q15+Barbados!Q15+'BEL_ED-LF'!Q15+'BWP ADMS'!Q15+CEATI!Q15+Lansing!Q15+MEC_BHER!Q15+MERALCO!S15+'Future Project 09'!Q15+'NV Energy'!Q15+TPC!Q15+'USTDA_EC_CELEC-EP'!Q15+'Future Project 10'!Q15+UNOPS_VN!Q15+'Future Project 11'!Q15+'SDGE Implementation'!Q15+'Future Project 02'!Q15+'Future Project 03'!Q15+'Future Project 04'!Q15+'Future Project 05'!Q15+'Future Project 06'!Q15+'Future Project 07'!Q15+'Future Project 08'!Q15+Kosovo!Q15</f>
        <v>40</v>
      </c>
      <c r="R15" s="195" t="e">
        <f>'AEP D_Nexus'!R15+ANDE_ADMS!R15+'ATCO_OMS Support'!R15+Avangrid_NY!R15+'Avangrid ADMS'!R15+Barbados!R15+'BEL_ED-LF'!R15+'BWP ADMS'!R15+CEATI!R15+Lansing!R15+MEC_BHER!#REF!+MERALCO!T15+'Future Project 09'!R15+'NV Energy'!R15+TPC!R15+'USTDA_EC_CELEC-EP'!R15+'Future Project 10'!R15+UNOPS_VN!R15+'Future Project 11'!R15+'SDGE Implementation'!R15+'Future Project 02'!R15+'Future Project 03'!R15+'Future Project 04'!R15+'Future Project 05'!R15+'Future Project 06'!R15+'Future Project 07'!R15+'Future Project 08'!R15+Kosovo!R15</f>
        <v>#REF!</v>
      </c>
      <c r="S15" s="195">
        <f>'AEP D_Nexus'!S15+ANDE_ADMS!S15+'ATCO_OMS Support'!S15+Avangrid_NY!S15+'Avangrid ADMS'!S15+Barbados!S15+'BEL_ED-LF'!S15+'BWP ADMS'!S15+CEATI!S15+Lansing!S15+MEC_BHER!R15+MERALCO!U15+'Future Project 09'!S15+'NV Energy'!S15+TPC!S15+'USTDA_EC_CELEC-EP'!S15+'Future Project 10'!S15+UNOPS_VN!S15+'Future Project 11'!S15+'SDGE Implementation'!S15+'Future Project 02'!S15+'Future Project 03'!S15+'Future Project 04'!S15+'Future Project 05'!S15+'Future Project 06'!S15+'Future Project 07'!S15+'Future Project 08'!S15+Kosovo!S15</f>
        <v>40</v>
      </c>
      <c r="T15" s="195">
        <f>'AEP D_Nexus'!T15+ANDE_ADMS!T15+'ATCO_OMS Support'!T15+Avangrid_NY!T15+'Avangrid ADMS'!T15+Barbados!T15+'BEL_ED-LF'!T15+'BWP ADMS'!T15+CEATI!T15+Lansing!T15+MEC_BHER!S15+MERALCO!V15+'Future Project 09'!T15+'NV Energy'!T15+TPC!T15+'USTDA_EC_CELEC-EP'!T15+'Future Project 10'!T15+UNOPS_VN!T15+'Future Project 11'!T15+'SDGE Implementation'!T15+'Future Project 02'!T15+'Future Project 03'!T15+'Future Project 04'!T15+'Future Project 05'!T15+'Future Project 06'!T15+'Future Project 07'!T15+'Future Project 08'!T15+Kosovo!T15</f>
        <v>40</v>
      </c>
      <c r="U15" s="195">
        <f>'AEP D_Nexus'!U15+ANDE_ADMS!U15+'ATCO_OMS Support'!U15+Avangrid_NY!U15+'Avangrid ADMS'!U15+Barbados!U15+'BEL_ED-LF'!U15+'BWP ADMS'!U15+CEATI!U15+Lansing!U15+MEC_BHER!U15+MERALCO!W15+'Future Project 09'!U15+'NV Energy'!U15+TPC!U15+'USTDA_EC_CELEC-EP'!U15+'Future Project 10'!U15+UNOPS_VN!U15+'Future Project 11'!U15+'SDGE Implementation'!U15+'Future Project 02'!U15+'Future Project 03'!U15+'Future Project 04'!U15+'Future Project 05'!U15+'Future Project 06'!U15+'Future Project 07'!U15+'Future Project 08'!U15+Kosovo!U15</f>
        <v>16</v>
      </c>
      <c r="V15" s="195">
        <f>'AEP D_Nexus'!V15+ANDE_ADMS!V15+'ATCO_OMS Support'!V15+Avangrid_NY!V15+'Avangrid ADMS'!V15+Barbados!V15+'BEL_ED-LF'!V15+'BWP ADMS'!V15+CEATI!V15+Lansing!V15+MEC_BHER!V15+MERALCO!X15+'Future Project 09'!V15+'NV Energy'!V15+TPC!V15+'USTDA_EC_CELEC-EP'!V15+'Future Project 10'!V15+UNOPS_VN!V15+'Future Project 11'!V15+'SDGE Implementation'!V15+'Future Project 02'!V15+'Future Project 03'!V15+'Future Project 04'!V15+'Future Project 05'!V15+'Future Project 06'!V15+'Future Project 07'!V15+'Future Project 08'!V15+Kosovo!V15</f>
        <v>16</v>
      </c>
      <c r="W15" s="195">
        <f>'AEP D_Nexus'!W15+ANDE_ADMS!W15+'ATCO_OMS Support'!W15+Avangrid_NY!W15+'Avangrid ADMS'!W15+Barbados!W15+'BEL_ED-LF'!W15+'BWP ADMS'!W15+CEATI!W15+Lansing!W15+MEC_BHER!W15+MERALCO!Y15+'Future Project 09'!W15+'NV Energy'!W15+TPC!W15+'USTDA_EC_CELEC-EP'!W15+'Future Project 10'!W15+UNOPS_VN!W15+'Future Project 11'!W15+'SDGE Implementation'!W15+'Future Project 02'!W15+'Future Project 03'!W15+'Future Project 04'!W15+'Future Project 05'!W15+'Future Project 06'!W15+'Future Project 07'!W15+'Future Project 08'!W15+Kosovo!W15</f>
        <v>16</v>
      </c>
      <c r="X15" s="195">
        <f>'AEP D_Nexus'!X15+ANDE_ADMS!X15+'ATCO_OMS Support'!X15+Avangrid_NY!X15+'Avangrid ADMS'!X15+Barbados!X15+'BEL_ED-LF'!X15+'BWP ADMS'!X15+CEATI!X15+Lansing!X15+MEC_BHER!X15+MERALCO!Z15+'Future Project 09'!X15+'NV Energy'!X15+TPC!X15+'USTDA_EC_CELEC-EP'!X15+'Future Project 10'!X15+UNOPS_VN!X15+'Future Project 11'!X15+'SDGE Implementation'!X15+'Future Project 02'!X15+'Future Project 03'!X15+'Future Project 04'!X15+'Future Project 05'!X15+'Future Project 06'!X15+'Future Project 07'!X15+'Future Project 08'!X15+Kosovo!X15</f>
        <v>16</v>
      </c>
      <c r="Y15" s="195">
        <f>'AEP D_Nexus'!Y15+ANDE_ADMS!Y15+'ATCO_OMS Support'!Y15+Avangrid_NY!Y15+'Avangrid ADMS'!Y15+Barbados!Y15+'BEL_ED-LF'!Y15+'BWP ADMS'!Y15+CEATI!Y15+Lansing!Y15+MEC_BHER!Y15+MERALCO!AA15+'Future Project 09'!Y15+'NV Energy'!Y15+TPC!Y15+'USTDA_EC_CELEC-EP'!Y15+'Future Project 10'!Y15+UNOPS_VN!Y15+'Future Project 11'!Y15+'SDGE Implementation'!Y15+'Future Project 02'!Y15+'Future Project 03'!Y15+'Future Project 04'!Y15+'Future Project 05'!Y15+'Future Project 06'!Y15+'Future Project 07'!Y15+'Future Project 08'!Y15+Kosovo!Y15</f>
        <v>16</v>
      </c>
      <c r="Z15" s="195">
        <f>'AEP D_Nexus'!Z15+ANDE_ADMS!Z15+'ATCO_OMS Support'!Z15+Avangrid_NY!Z15+'Avangrid ADMS'!Z15+Barbados!Z15+'BEL_ED-LF'!Z15+'BWP ADMS'!Z15+CEATI!Z15+Lansing!Z15+MEC_BHER!Z15+MERALCO!AB15+'Future Project 09'!Z15+'NV Energy'!Z15+TPC!Z15+'USTDA_EC_CELEC-EP'!Z15+'Future Project 10'!Z15+UNOPS_VN!Z15+'Future Project 11'!Z15+'SDGE Implementation'!Z15+'Future Project 02'!Z15+'Future Project 03'!Z15+'Future Project 04'!Z15+'Future Project 05'!Z15+'Future Project 06'!Z15+'Future Project 07'!Z15+'Future Project 08'!Z15+Kosovo!Z15</f>
        <v>0</v>
      </c>
      <c r="AA15" s="131">
        <f t="shared" si="0"/>
        <v>111.5</v>
      </c>
      <c r="AB15" s="131">
        <f t="shared" si="1"/>
        <v>495</v>
      </c>
      <c r="AC15" s="2">
        <f t="shared" si="2"/>
        <v>0.22123015873015872</v>
      </c>
      <c r="AD15" s="2">
        <f t="shared" si="3"/>
        <v>0.24874371859296482</v>
      </c>
    </row>
    <row r="16" spans="1:31">
      <c r="B16" s="62" t="s">
        <v>75</v>
      </c>
      <c r="C16" s="195">
        <f>'AEP D_Nexus'!C16+ANDE_ADMS!C16+'ATCO_OMS Support'!C16+Avangrid_NY!C16+'Avangrid ADMS'!C16+Barbados!C16+'BEL_ED-LF'!C16+'BWP ADMS'!C16+CEATI!C16+Lansing!C16+MEC_BHER!C16+MERALCO!E16+'Future Project 09'!C16+'NV Energy'!C16+TPC!C16+'USTDA_EC_CELEC-EP'!C16+'Future Project 10'!C16+UNOPS_VN!C16+'Future Project 11'!C16+'SDGE Implementation'!C16+'Future Project 02'!C16+'Future Project 03'!C16+'Future Project 04'!C16+'Future Project 05'!C16+'Future Project 06'!C16+'Future Project 07'!C16+'Future Project 08'!C16+Kosovo!C16</f>
        <v>145</v>
      </c>
      <c r="D16" s="195">
        <f>'AEP D_Nexus'!D16+ANDE_ADMS!D16+'ATCO_OMS Support'!D16+Avangrid_NY!D16+'Avangrid ADMS'!D16+Barbados!D16+'BEL_ED-LF'!D16+'BWP ADMS'!D16+CEATI!D16+Lansing!D16+MEC_BHER!D16+MERALCO!F16+'Future Project 09'!D16+'NV Energy'!D16+TPC!D16+'USTDA_EC_CELEC-EP'!D16+'Future Project 10'!D16+UNOPS_VN!D16+'Future Project 11'!D16+'SDGE Implementation'!D16+'Future Project 02'!D16+'Future Project 03'!D16+'Future Project 04'!D16+'Future Project 05'!D16+'Future Project 06'!D16+'Future Project 07'!D16+'Future Project 08'!D16+Kosovo!D16</f>
        <v>162</v>
      </c>
      <c r="E16" s="195">
        <f>'AEP D_Nexus'!E16+ANDE_ADMS!E16+'ATCO_OMS Support'!E16+Avangrid_NY!E16+'Avangrid ADMS'!E16+Barbados!E16+'BEL_ED-LF'!E16+'BWP ADMS'!E16+CEATI!E16+Lansing!E16+MEC_BHER!E16+MERALCO!G16+'Future Project 09'!E16+'NV Energy'!E16+TPC!E16+'USTDA_EC_CELEC-EP'!E16+'Future Project 10'!E16+UNOPS_VN!E16+'Future Project 11'!E16+'SDGE Implementation'!E16+'Future Project 02'!E16+'Future Project 03'!E16+'Future Project 04'!E16+'Future Project 05'!E16+'Future Project 06'!E16+'Future Project 07'!E16+'Future Project 08'!E16+Kosovo!E16</f>
        <v>142</v>
      </c>
      <c r="F16" s="195">
        <f>'AEP D_Nexus'!F16+ANDE_ADMS!F16+'ATCO_OMS Support'!F16+Avangrid_NY!F16+'Avangrid ADMS'!F16+Barbados!F16+'BEL_ED-LF'!F16+'BWP ADMS'!F16+CEATI!F16+Lansing!F16+MEC_BHER!F16+MERALCO!H16+'Future Project 09'!F16+'NV Energy'!F16+TPC!F16+'USTDA_EC_CELEC-EP'!F16+'Future Project 10'!F16+UNOPS_VN!F16+'Future Project 11'!F16+'SDGE Implementation'!F16+'Future Project 02'!F16+'Future Project 03'!F16+'Future Project 04'!F16+'Future Project 05'!F16+'Future Project 06'!F16+'Future Project 07'!F16+'Future Project 08'!F16+Kosovo!F16</f>
        <v>111</v>
      </c>
      <c r="G16" s="195">
        <f>'AEP D_Nexus'!G16+ANDE_ADMS!G16+'ATCO_OMS Support'!G16+Avangrid_NY!G16+'Avangrid ADMS'!G16+Barbados!G16+'BEL_ED-LF'!G16+'BWP ADMS'!G16+CEATI!G16+Lansing!G16+MEC_BHER!G16+MERALCO!I16+'Future Project 09'!G16+'NV Energy'!G16+TPC!G16+'USTDA_EC_CELEC-EP'!G16+'Future Project 10'!G16+UNOPS_VN!G16+'Future Project 11'!G16+'SDGE Implementation'!G16+'Future Project 02'!G16+'Future Project 03'!G16+'Future Project 04'!G16+'Future Project 05'!G16+'Future Project 06'!G16+'Future Project 07'!G16+'Future Project 08'!G16+Kosovo!G16</f>
        <v>168</v>
      </c>
      <c r="H16" s="195">
        <f>'AEP D_Nexus'!H16+ANDE_ADMS!H16+'ATCO_OMS Support'!H16+Avangrid_NY!H16+'Avangrid ADMS'!H16+Barbados!H16+'BEL_ED-LF'!H16+'BWP ADMS'!H16+CEATI!H16+Lansing!H16+MEC_BHER!H16+MERALCO!J16+'Future Project 09'!H16+'NV Energy'!H16+TPC!H16+'USTDA_EC_CELEC-EP'!H16+'Future Project 10'!H16+UNOPS_VN!H16+'Future Project 11'!H16+'SDGE Implementation'!H16+'Future Project 02'!H16+'Future Project 03'!H16+'Future Project 04'!H16+'Future Project 05'!H16+'Future Project 06'!H16+'Future Project 07'!H16+'Future Project 08'!H16+Kosovo!H16</f>
        <v>176</v>
      </c>
      <c r="I16" s="195">
        <f>'AEP D_Nexus'!I16+ANDE_ADMS!I16+'ATCO_OMS Support'!I16+Avangrid_NY!I16+'Avangrid ADMS'!I16+Barbados!I16+'BEL_ED-LF'!I16+'BWP ADMS'!I16+CEATI!I16+Lansing!I16+MEC_BHER!I16+MERALCO!K16+'Future Project 09'!I16+'NV Energy'!I16+TPC!I16+'USTDA_EC_CELEC-EP'!I16+'Future Project 10'!I16+UNOPS_VN!I16+'Future Project 11'!I16+'SDGE Implementation'!I16+'Future Project 02'!I16+'Future Project 03'!I16+'Future Project 04'!I16+'Future Project 05'!I16+'Future Project 06'!I16+'Future Project 07'!I16+'Future Project 08'!I16+Kosovo!I16</f>
        <v>124</v>
      </c>
      <c r="J16" s="195">
        <f>'AEP D_Nexus'!J16+ANDE_ADMS!J16+'ATCO_OMS Support'!J16+Avangrid_NY!J16+'Avangrid ADMS'!J16+Barbados!J16+'BEL_ED-LF'!J16+'BWP ADMS'!J16+CEATI!J16+Lansing!J16+MEC_BHER!J16+MERALCO!L16+'Future Project 09'!J16+'NV Energy'!J16+TPC!J16+'USTDA_EC_CELEC-EP'!J16+'Future Project 10'!J16+UNOPS_VN!J16+'Future Project 11'!J16+'SDGE Implementation'!J16+'Future Project 02'!J16+'Future Project 03'!J16+'Future Project 04'!J16+'Future Project 05'!J16+'Future Project 06'!J16+'Future Project 07'!J16+'Future Project 08'!J16+Kosovo!J16</f>
        <v>124</v>
      </c>
      <c r="K16" s="195">
        <f>'AEP D_Nexus'!K16+ANDE_ADMS!K16+'ATCO_OMS Support'!K16+Avangrid_NY!K16+'Avangrid ADMS'!K16+Barbados!K16+'BEL_ED-LF'!K16+'BWP ADMS'!K16+CEATI!K16+Lansing!K16+MEC_BHER!K16+MERALCO!M16+'Future Project 09'!K16+'NV Energy'!K16+TPC!K16+'USTDA_EC_CELEC-EP'!K16+'Future Project 10'!K16+UNOPS_VN!K16+'Future Project 11'!K16+'SDGE Implementation'!K16+'Future Project 02'!K16+'Future Project 03'!K16+'Future Project 04'!K16+'Future Project 05'!K16+'Future Project 06'!K16+'Future Project 07'!K16+'Future Project 08'!K16+Kosovo!K16</f>
        <v>124</v>
      </c>
      <c r="L16" s="195">
        <f>'AEP D_Nexus'!L16+ANDE_ADMS!L16+'ATCO_OMS Support'!L16+Avangrid_NY!L16+'Avangrid ADMS'!L16+Barbados!L16+'BEL_ED-LF'!L16+'BWP ADMS'!L16+CEATI!L16+Lansing!L16+MEC_BHER!L16+MERALCO!N16+'Future Project 09'!L16+'NV Energy'!L16+TPC!L16+'USTDA_EC_CELEC-EP'!L16+'Future Project 10'!L16+UNOPS_VN!L16+'Future Project 11'!L16+'SDGE Implementation'!L16+'Future Project 02'!L16+'Future Project 03'!L16+'Future Project 04'!L16+'Future Project 05'!L16+'Future Project 06'!L16+'Future Project 07'!L16+'Future Project 08'!L16+Kosovo!L16</f>
        <v>124</v>
      </c>
      <c r="M16" s="195">
        <f>'AEP D_Nexus'!M16+ANDE_ADMS!M16+'ATCO_OMS Support'!M16+Avangrid_NY!M16+'Avangrid ADMS'!M16+Barbados!M16+'BEL_ED-LF'!M16+'BWP ADMS'!M16+CEATI!M16+Lansing!M16+MEC_BHER!M16+MERALCO!O16+'Future Project 09'!M16+'NV Energy'!M16+TPC!M16+'USTDA_EC_CELEC-EP'!M16+'Future Project 10'!M16+UNOPS_VN!M16+'Future Project 11'!M16+'SDGE Implementation'!M16+'Future Project 02'!M16+'Future Project 03'!M16+'Future Project 04'!M16+'Future Project 05'!M16+'Future Project 06'!M16+'Future Project 07'!M16+'Future Project 08'!M16+Kosovo!M16</f>
        <v>124</v>
      </c>
      <c r="N16" s="195">
        <f>'AEP D_Nexus'!N16+ANDE_ADMS!N16+'ATCO_OMS Support'!N16+Avangrid_NY!N16+'Avangrid ADMS'!N16+Barbados!N16+'BEL_ED-LF'!N16+'BWP ADMS'!N16+CEATI!N16+Lansing!N16+MEC_BHER!N16+MERALCO!P16+'Future Project 09'!N16+'NV Energy'!N16+TPC!N16+'USTDA_EC_CELEC-EP'!N16+'Future Project 10'!N16+UNOPS_VN!N16+'Future Project 11'!N16+'SDGE Implementation'!N16+'Future Project 02'!N16+'Future Project 03'!N16+'Future Project 04'!N16+'Future Project 05'!N16+'Future Project 06'!N16+'Future Project 07'!N16+'Future Project 08'!N16+Kosovo!N16</f>
        <v>124</v>
      </c>
      <c r="O16" s="195">
        <f>'AEP D_Nexus'!O16+ANDE_ADMS!O16+'ATCO_OMS Support'!O16+Avangrid_NY!O16+'Avangrid ADMS'!O16+Barbados!O16+'BEL_ED-LF'!O16+'BWP ADMS'!O16+CEATI!O16+Lansing!O16+MEC_BHER!O16+MERALCO!Q16+'Future Project 09'!O16+'NV Energy'!O16+TPC!O16+'USTDA_EC_CELEC-EP'!O16+'Future Project 10'!O16+UNOPS_VN!O16+'Future Project 11'!O16+'SDGE Implementation'!O16+'Future Project 02'!O16+'Future Project 03'!O16+'Future Project 04'!O16+'Future Project 05'!O16+'Future Project 06'!O16+'Future Project 07'!O16+'Future Project 08'!O16+Kosovo!O16</f>
        <v>30</v>
      </c>
      <c r="P16" s="195">
        <f>'AEP D_Nexus'!P16+ANDE_ADMS!P16+'ATCO_OMS Support'!P16+Avangrid_NY!P16+'Avangrid ADMS'!P16+Barbados!P16+'BEL_ED-LF'!P16+'BWP ADMS'!P16+CEATI!P16+Lansing!P16+MEC_BHER!P16+MERALCO!R16+'Future Project 09'!P16+'NV Energy'!P16+TPC!P16+'USTDA_EC_CELEC-EP'!P16+'Future Project 10'!P16+UNOPS_VN!P16+'Future Project 11'!P16+'SDGE Implementation'!P16+'Future Project 02'!P16+'Future Project 03'!P16+'Future Project 04'!P16+'Future Project 05'!P16+'Future Project 06'!P16+'Future Project 07'!P16+'Future Project 08'!P16+Kosovo!P16</f>
        <v>30</v>
      </c>
      <c r="Q16" s="195">
        <f>'AEP D_Nexus'!Q16+ANDE_ADMS!Q16+'ATCO_OMS Support'!Q16+Avangrid_NY!Q16+'Avangrid ADMS'!Q16+Barbados!Q16+'BEL_ED-LF'!Q16+'BWP ADMS'!Q16+CEATI!Q16+Lansing!Q16+MEC_BHER!Q16+MERALCO!S16+'Future Project 09'!Q16+'NV Energy'!Q16+TPC!Q16+'USTDA_EC_CELEC-EP'!Q16+'Future Project 10'!Q16+UNOPS_VN!Q16+'Future Project 11'!Q16+'SDGE Implementation'!Q16+'Future Project 02'!Q16+'Future Project 03'!Q16+'Future Project 04'!Q16+'Future Project 05'!Q16+'Future Project 06'!Q16+'Future Project 07'!Q16+'Future Project 08'!Q16+Kosovo!Q16</f>
        <v>30</v>
      </c>
      <c r="R16" s="195" t="e">
        <f>'AEP D_Nexus'!R16+ANDE_ADMS!R16+'ATCO_OMS Support'!R16+Avangrid_NY!R16+'Avangrid ADMS'!R16+Barbados!R16+'BEL_ED-LF'!R16+'BWP ADMS'!R16+CEATI!R16+Lansing!R16+MEC_BHER!#REF!+MERALCO!T16+'Future Project 09'!R16+'NV Energy'!R16+TPC!R16+'USTDA_EC_CELEC-EP'!R16+'Future Project 10'!R16+UNOPS_VN!R16+'Future Project 11'!R16+'SDGE Implementation'!R16+'Future Project 02'!R16+'Future Project 03'!R16+'Future Project 04'!R16+'Future Project 05'!R16+'Future Project 06'!R16+'Future Project 07'!R16+'Future Project 08'!R16+Kosovo!R16</f>
        <v>#REF!</v>
      </c>
      <c r="S16" s="195">
        <f>'AEP D_Nexus'!S16+ANDE_ADMS!S16+'ATCO_OMS Support'!S16+Avangrid_NY!S16+'Avangrid ADMS'!S16+Barbados!S16+'BEL_ED-LF'!S16+'BWP ADMS'!S16+CEATI!S16+Lansing!S16+MEC_BHER!R16+MERALCO!U16+'Future Project 09'!S16+'NV Energy'!S16+TPC!S16+'USTDA_EC_CELEC-EP'!S16+'Future Project 10'!S16+UNOPS_VN!S16+'Future Project 11'!S16+'SDGE Implementation'!S16+'Future Project 02'!S16+'Future Project 03'!S16+'Future Project 04'!S16+'Future Project 05'!S16+'Future Project 06'!S16+'Future Project 07'!S16+'Future Project 08'!S16+Kosovo!S16</f>
        <v>30</v>
      </c>
      <c r="T16" s="195">
        <f>'AEP D_Nexus'!T16+ANDE_ADMS!T16+'ATCO_OMS Support'!T16+Avangrid_NY!T16+'Avangrid ADMS'!T16+Barbados!T16+'BEL_ED-LF'!T16+'BWP ADMS'!T16+CEATI!T16+Lansing!T16+MEC_BHER!S16+MERALCO!V16+'Future Project 09'!T16+'NV Energy'!T16+TPC!T16+'USTDA_EC_CELEC-EP'!T16+'Future Project 10'!T16+UNOPS_VN!T16+'Future Project 11'!T16+'SDGE Implementation'!T16+'Future Project 02'!T16+'Future Project 03'!T16+'Future Project 04'!T16+'Future Project 05'!T16+'Future Project 06'!T16+'Future Project 07'!T16+'Future Project 08'!T16+Kosovo!T16</f>
        <v>30</v>
      </c>
      <c r="U16" s="195">
        <f>'AEP D_Nexus'!U16+ANDE_ADMS!U16+'ATCO_OMS Support'!U16+Avangrid_NY!U16+'Avangrid ADMS'!U16+Barbados!U16+'BEL_ED-LF'!U16+'BWP ADMS'!U16+CEATI!U16+Lansing!U16+MEC_BHER!U16+MERALCO!W16+'Future Project 09'!U16+'NV Energy'!U16+TPC!U16+'USTDA_EC_CELEC-EP'!U16+'Future Project 10'!U16+UNOPS_VN!U16+'Future Project 11'!U16+'SDGE Implementation'!U16+'Future Project 02'!U16+'Future Project 03'!U16+'Future Project 04'!U16+'Future Project 05'!U16+'Future Project 06'!U16+'Future Project 07'!U16+'Future Project 08'!U16+Kosovo!U16</f>
        <v>16</v>
      </c>
      <c r="V16" s="195">
        <f>'AEP D_Nexus'!V16+ANDE_ADMS!V16+'ATCO_OMS Support'!V16+Avangrid_NY!V16+'Avangrid ADMS'!V16+Barbados!V16+'BEL_ED-LF'!V16+'BWP ADMS'!V16+CEATI!V16+Lansing!V16+MEC_BHER!V16+MERALCO!X16+'Future Project 09'!V16+'NV Energy'!V16+TPC!V16+'USTDA_EC_CELEC-EP'!V16+'Future Project 10'!V16+UNOPS_VN!V16+'Future Project 11'!V16+'SDGE Implementation'!V16+'Future Project 02'!V16+'Future Project 03'!V16+'Future Project 04'!V16+'Future Project 05'!V16+'Future Project 06'!V16+'Future Project 07'!V16+'Future Project 08'!V16+Kosovo!V16</f>
        <v>16</v>
      </c>
      <c r="W16" s="195">
        <f>'AEP D_Nexus'!W16+ANDE_ADMS!W16+'ATCO_OMS Support'!W16+Avangrid_NY!W16+'Avangrid ADMS'!W16+Barbados!W16+'BEL_ED-LF'!W16+'BWP ADMS'!W16+CEATI!W16+Lansing!W16+MEC_BHER!W16+MERALCO!Y16+'Future Project 09'!W16+'NV Energy'!W16+TPC!W16+'USTDA_EC_CELEC-EP'!W16+'Future Project 10'!W16+UNOPS_VN!W16+'Future Project 11'!W16+'SDGE Implementation'!W16+'Future Project 02'!W16+'Future Project 03'!W16+'Future Project 04'!W16+'Future Project 05'!W16+'Future Project 06'!W16+'Future Project 07'!W16+'Future Project 08'!W16+Kosovo!W16</f>
        <v>16</v>
      </c>
      <c r="X16" s="195">
        <f>'AEP D_Nexus'!X16+ANDE_ADMS!X16+'ATCO_OMS Support'!X16+Avangrid_NY!X16+'Avangrid ADMS'!X16+Barbados!X16+'BEL_ED-LF'!X16+'BWP ADMS'!X16+CEATI!X16+Lansing!X16+MEC_BHER!X16+MERALCO!Z16+'Future Project 09'!X16+'NV Energy'!X16+TPC!X16+'USTDA_EC_CELEC-EP'!X16+'Future Project 10'!X16+UNOPS_VN!X16+'Future Project 11'!X16+'SDGE Implementation'!X16+'Future Project 02'!X16+'Future Project 03'!X16+'Future Project 04'!X16+'Future Project 05'!X16+'Future Project 06'!X16+'Future Project 07'!X16+'Future Project 08'!X16+Kosovo!X16</f>
        <v>16</v>
      </c>
      <c r="Y16" s="195">
        <f>'AEP D_Nexus'!Y16+ANDE_ADMS!Y16+'ATCO_OMS Support'!Y16+Avangrid_NY!Y16+'Avangrid ADMS'!Y16+Barbados!Y16+'BEL_ED-LF'!Y16+'BWP ADMS'!Y16+CEATI!Y16+Lansing!Y16+MEC_BHER!Y16+MERALCO!AA16+'Future Project 09'!Y16+'NV Energy'!Y16+TPC!Y16+'USTDA_EC_CELEC-EP'!Y16+'Future Project 10'!Y16+UNOPS_VN!Y16+'Future Project 11'!Y16+'SDGE Implementation'!Y16+'Future Project 02'!Y16+'Future Project 03'!Y16+'Future Project 04'!Y16+'Future Project 05'!Y16+'Future Project 06'!Y16+'Future Project 07'!Y16+'Future Project 08'!Y16+Kosovo!Y16</f>
        <v>16</v>
      </c>
      <c r="Z16" s="195">
        <f>'AEP D_Nexus'!Z16+ANDE_ADMS!Z16+'ATCO_OMS Support'!Z16+Avangrid_NY!Z16+'Avangrid ADMS'!Z16+Barbados!Z16+'BEL_ED-LF'!Z16+'BWP ADMS'!Z16+CEATI!Z16+Lansing!Z16+MEC_BHER!Z16+MERALCO!AB16+'Future Project 09'!Z16+'NV Energy'!Z16+TPC!Z16+'USTDA_EC_CELEC-EP'!Z16+'Future Project 10'!Z16+UNOPS_VN!Z16+'Future Project 11'!Z16+'SDGE Implementation'!Z16+'Future Project 02'!Z16+'Future Project 03'!Z16+'Future Project 04'!Z16+'Future Project 05'!Z16+'Future Project 06'!Z16+'Future Project 07'!Z16+'Future Project 08'!Z16+Kosovo!Z16</f>
        <v>0</v>
      </c>
      <c r="AA16" s="131">
        <f t="shared" si="0"/>
        <v>449</v>
      </c>
      <c r="AB16" s="131">
        <f t="shared" si="1"/>
        <v>1648</v>
      </c>
      <c r="AC16" s="2">
        <f t="shared" si="2"/>
        <v>0.89087301587301593</v>
      </c>
      <c r="AD16" s="2">
        <f t="shared" si="3"/>
        <v>0.82814070351758795</v>
      </c>
    </row>
    <row r="17" spans="2:30">
      <c r="B17" s="62" t="s">
        <v>76</v>
      </c>
      <c r="C17" s="195">
        <f>'AEP D_Nexus'!C17+ANDE_ADMS!C17+'ATCO_OMS Support'!C17+Avangrid_NY!C17+'Avangrid ADMS'!C17+Barbados!C17+'BEL_ED-LF'!C17+'BWP ADMS'!C17+CEATI!C17+Lansing!C17+MEC_BHER!C17+MERALCO!E17+'Future Project 09'!C17+'NV Energy'!C17+TPC!C17+'USTDA_EC_CELEC-EP'!C17+'Future Project 10'!C17+UNOPS_VN!C17+'Future Project 11'!C17+'SDGE Implementation'!C17+'Future Project 02'!C17+'Future Project 03'!C17+'Future Project 04'!C17+'Future Project 05'!C17+'Future Project 06'!C17+'Future Project 07'!C17+'Future Project 08'!C17+Kosovo!C17</f>
        <v>3</v>
      </c>
      <c r="D17" s="195">
        <f>'AEP D_Nexus'!D17+ANDE_ADMS!D17+'ATCO_OMS Support'!D17+Avangrid_NY!D17+'Avangrid ADMS'!D17+Barbados!D17+'BEL_ED-LF'!D17+'BWP ADMS'!D17+CEATI!D17+Lansing!D17+MEC_BHER!D17+MERALCO!F17+'Future Project 09'!D17+'NV Energy'!D17+TPC!D17+'USTDA_EC_CELEC-EP'!D17+'Future Project 10'!D17+UNOPS_VN!D17+'Future Project 11'!D17+'SDGE Implementation'!D17+'Future Project 02'!D17+'Future Project 03'!D17+'Future Project 04'!D17+'Future Project 05'!D17+'Future Project 06'!D17+'Future Project 07'!D17+'Future Project 08'!D17+Kosovo!D17</f>
        <v>1.5</v>
      </c>
      <c r="E17" s="195">
        <f>'AEP D_Nexus'!E17+ANDE_ADMS!E17+'ATCO_OMS Support'!E17+Avangrid_NY!E17+'Avangrid ADMS'!E17+Barbados!E17+'BEL_ED-LF'!E17+'BWP ADMS'!E17+CEATI!E17+Lansing!E17+MEC_BHER!E17+MERALCO!G17+'Future Project 09'!E17+'NV Energy'!E17+TPC!E17+'USTDA_EC_CELEC-EP'!E17+'Future Project 10'!E17+UNOPS_VN!E17+'Future Project 11'!E17+'SDGE Implementation'!E17+'Future Project 02'!E17+'Future Project 03'!E17+'Future Project 04'!E17+'Future Project 05'!E17+'Future Project 06'!E17+'Future Project 07'!E17+'Future Project 08'!E17+Kosovo!E17</f>
        <v>18</v>
      </c>
      <c r="F17" s="195">
        <f>'AEP D_Nexus'!F17+ANDE_ADMS!F17+'ATCO_OMS Support'!F17+Avangrid_NY!F17+'Avangrid ADMS'!F17+Barbados!F17+'BEL_ED-LF'!F17+'BWP ADMS'!F17+CEATI!F17+Lansing!F17+MEC_BHER!F17+MERALCO!H17+'Future Project 09'!F17+'NV Energy'!F17+TPC!F17+'USTDA_EC_CELEC-EP'!F17+'Future Project 10'!F17+UNOPS_VN!F17+'Future Project 11'!F17+'SDGE Implementation'!F17+'Future Project 02'!F17+'Future Project 03'!F17+'Future Project 04'!F17+'Future Project 05'!F17+'Future Project 06'!F17+'Future Project 07'!F17+'Future Project 08'!F17+Kosovo!F17</f>
        <v>16</v>
      </c>
      <c r="G17" s="195">
        <f>'AEP D_Nexus'!G17+ANDE_ADMS!G17+'ATCO_OMS Support'!G17+Avangrid_NY!G17+'Avangrid ADMS'!G17+Barbados!G17+'BEL_ED-LF'!G17+'BWP ADMS'!G17+CEATI!G17+Lansing!G17+MEC_BHER!G17+MERALCO!I17+'Future Project 09'!G17+'NV Energy'!G17+TPC!G17+'USTDA_EC_CELEC-EP'!G17+'Future Project 10'!G17+UNOPS_VN!G17+'Future Project 11'!G17+'SDGE Implementation'!G17+'Future Project 02'!G17+'Future Project 03'!G17+'Future Project 04'!G17+'Future Project 05'!G17+'Future Project 06'!G17+'Future Project 07'!G17+'Future Project 08'!G17+Kosovo!G17</f>
        <v>12</v>
      </c>
      <c r="H17" s="195">
        <f>'AEP D_Nexus'!H17+ANDE_ADMS!H17+'ATCO_OMS Support'!H17+Avangrid_NY!H17+'Avangrid ADMS'!H17+Barbados!H17+'BEL_ED-LF'!H17+'BWP ADMS'!H17+CEATI!H17+Lansing!H17+MEC_BHER!H17+MERALCO!J17+'Future Project 09'!H17+'NV Energy'!H17+TPC!H17+'USTDA_EC_CELEC-EP'!H17+'Future Project 10'!H17+UNOPS_VN!H17+'Future Project 11'!H17+'SDGE Implementation'!H17+'Future Project 02'!H17+'Future Project 03'!H17+'Future Project 04'!H17+'Future Project 05'!H17+'Future Project 06'!H17+'Future Project 07'!H17+'Future Project 08'!H17+Kosovo!H17</f>
        <v>12</v>
      </c>
      <c r="I17" s="195">
        <f>'AEP D_Nexus'!I17+ANDE_ADMS!I17+'ATCO_OMS Support'!I17+Avangrid_NY!I17+'Avangrid ADMS'!I17+Barbados!I17+'BEL_ED-LF'!I17+'BWP ADMS'!I17+CEATI!I17+Lansing!I17+MEC_BHER!I17+MERALCO!K17+'Future Project 09'!I17+'NV Energy'!I17+TPC!I17+'USTDA_EC_CELEC-EP'!I17+'Future Project 10'!I17+UNOPS_VN!I17+'Future Project 11'!I17+'SDGE Implementation'!I17+'Future Project 02'!I17+'Future Project 03'!I17+'Future Project 04'!I17+'Future Project 05'!I17+'Future Project 06'!I17+'Future Project 07'!I17+'Future Project 08'!I17+Kosovo!I17</f>
        <v>12</v>
      </c>
      <c r="J17" s="195">
        <f>'AEP D_Nexus'!J17+ANDE_ADMS!J17+'ATCO_OMS Support'!J17+Avangrid_NY!J17+'Avangrid ADMS'!J17+Barbados!J17+'BEL_ED-LF'!J17+'BWP ADMS'!J17+CEATI!J17+Lansing!J17+MEC_BHER!J17+MERALCO!L17+'Future Project 09'!J17+'NV Energy'!J17+TPC!J17+'USTDA_EC_CELEC-EP'!J17+'Future Project 10'!J17+UNOPS_VN!J17+'Future Project 11'!J17+'SDGE Implementation'!J17+'Future Project 02'!J17+'Future Project 03'!J17+'Future Project 04'!J17+'Future Project 05'!J17+'Future Project 06'!J17+'Future Project 07'!J17+'Future Project 08'!J17+Kosovo!J17</f>
        <v>12</v>
      </c>
      <c r="K17" s="195">
        <f>'AEP D_Nexus'!K17+ANDE_ADMS!K17+'ATCO_OMS Support'!K17+Avangrid_NY!K17+'Avangrid ADMS'!K17+Barbados!K17+'BEL_ED-LF'!K17+'BWP ADMS'!K17+CEATI!K17+Lansing!K17+MEC_BHER!K17+MERALCO!M17+'Future Project 09'!K17+'NV Energy'!K17+TPC!K17+'USTDA_EC_CELEC-EP'!K17+'Future Project 10'!K17+UNOPS_VN!K17+'Future Project 11'!K17+'SDGE Implementation'!K17+'Future Project 02'!K17+'Future Project 03'!K17+'Future Project 04'!K17+'Future Project 05'!K17+'Future Project 06'!K17+'Future Project 07'!K17+'Future Project 08'!K17+Kosovo!K17</f>
        <v>12</v>
      </c>
      <c r="L17" s="195">
        <f>'AEP D_Nexus'!L17+ANDE_ADMS!L17+'ATCO_OMS Support'!L17+Avangrid_NY!L17+'Avangrid ADMS'!L17+Barbados!L17+'BEL_ED-LF'!L17+'BWP ADMS'!L17+CEATI!L17+Lansing!L17+MEC_BHER!L17+MERALCO!N17+'Future Project 09'!L17+'NV Energy'!L17+TPC!L17+'USTDA_EC_CELEC-EP'!L17+'Future Project 10'!L17+UNOPS_VN!L17+'Future Project 11'!L17+'SDGE Implementation'!L17+'Future Project 02'!L17+'Future Project 03'!L17+'Future Project 04'!L17+'Future Project 05'!L17+'Future Project 06'!L17+'Future Project 07'!L17+'Future Project 08'!L17+Kosovo!L17</f>
        <v>16</v>
      </c>
      <c r="M17" s="195">
        <f>'AEP D_Nexus'!M17+ANDE_ADMS!M17+'ATCO_OMS Support'!M17+Avangrid_NY!M17+'Avangrid ADMS'!M17+Barbados!M17+'BEL_ED-LF'!M17+'BWP ADMS'!M17+CEATI!M17+Lansing!M17+MEC_BHER!M17+MERALCO!O17+'Future Project 09'!M17+'NV Energy'!M17+TPC!M17+'USTDA_EC_CELEC-EP'!M17+'Future Project 10'!M17+UNOPS_VN!M17+'Future Project 11'!M17+'SDGE Implementation'!M17+'Future Project 02'!M17+'Future Project 03'!M17+'Future Project 04'!M17+'Future Project 05'!M17+'Future Project 06'!M17+'Future Project 07'!M17+'Future Project 08'!M17+Kosovo!M17</f>
        <v>48</v>
      </c>
      <c r="N17" s="195">
        <f>'AEP D_Nexus'!N17+ANDE_ADMS!N17+'ATCO_OMS Support'!N17+Avangrid_NY!N17+'Avangrid ADMS'!N17+Barbados!N17+'BEL_ED-LF'!N17+'BWP ADMS'!N17+CEATI!N17+Lansing!N17+MEC_BHER!N17+MERALCO!P17+'Future Project 09'!N17+'NV Energy'!N17+TPC!N17+'USTDA_EC_CELEC-EP'!N17+'Future Project 10'!N17+UNOPS_VN!N17+'Future Project 11'!N17+'SDGE Implementation'!N17+'Future Project 02'!N17+'Future Project 03'!N17+'Future Project 04'!N17+'Future Project 05'!N17+'Future Project 06'!N17+'Future Project 07'!N17+'Future Project 08'!N17+Kosovo!N17</f>
        <v>24</v>
      </c>
      <c r="O17" s="195">
        <f>'AEP D_Nexus'!O17+ANDE_ADMS!O17+'ATCO_OMS Support'!O17+Avangrid_NY!O17+'Avangrid ADMS'!O17+Barbados!O17+'BEL_ED-LF'!O17+'BWP ADMS'!O17+CEATI!O17+Lansing!O17+MEC_BHER!O17+MERALCO!Q17+'Future Project 09'!O17+'NV Energy'!O17+TPC!O17+'USTDA_EC_CELEC-EP'!O17+'Future Project 10'!O17+UNOPS_VN!O17+'Future Project 11'!O17+'SDGE Implementation'!O17+'Future Project 02'!O17+'Future Project 03'!O17+'Future Project 04'!O17+'Future Project 05'!O17+'Future Project 06'!O17+'Future Project 07'!O17+'Future Project 08'!O17+Kosovo!O17</f>
        <v>4</v>
      </c>
      <c r="P17" s="195">
        <f>'AEP D_Nexus'!P17+ANDE_ADMS!P17+'ATCO_OMS Support'!P17+Avangrid_NY!P17+'Avangrid ADMS'!P17+Barbados!P17+'BEL_ED-LF'!P17+'BWP ADMS'!P17+CEATI!P17+Lansing!P17+MEC_BHER!P17+MERALCO!R17+'Future Project 09'!P17+'NV Energy'!P17+TPC!P17+'USTDA_EC_CELEC-EP'!P17+'Future Project 10'!P17+UNOPS_VN!P17+'Future Project 11'!P17+'SDGE Implementation'!P17+'Future Project 02'!P17+'Future Project 03'!P17+'Future Project 04'!P17+'Future Project 05'!P17+'Future Project 06'!P17+'Future Project 07'!P17+'Future Project 08'!P17+Kosovo!P17</f>
        <v>0</v>
      </c>
      <c r="Q17" s="195">
        <f>'AEP D_Nexus'!Q17+ANDE_ADMS!Q17+'ATCO_OMS Support'!Q17+Avangrid_NY!Q17+'Avangrid ADMS'!Q17+Barbados!Q17+'BEL_ED-LF'!Q17+'BWP ADMS'!Q17+CEATI!Q17+Lansing!Q17+MEC_BHER!Q17+MERALCO!S17+'Future Project 09'!Q17+'NV Energy'!Q17+TPC!Q17+'USTDA_EC_CELEC-EP'!Q17+'Future Project 10'!Q17+UNOPS_VN!Q17+'Future Project 11'!Q17+'SDGE Implementation'!Q17+'Future Project 02'!Q17+'Future Project 03'!Q17+'Future Project 04'!Q17+'Future Project 05'!Q17+'Future Project 06'!Q17+'Future Project 07'!Q17+'Future Project 08'!Q17+Kosovo!Q17</f>
        <v>0</v>
      </c>
      <c r="R17" s="195" t="e">
        <f>'AEP D_Nexus'!R17+ANDE_ADMS!R17+'ATCO_OMS Support'!R17+Avangrid_NY!R17+'Avangrid ADMS'!R17+Barbados!R17+'BEL_ED-LF'!R17+'BWP ADMS'!R17+CEATI!R17+Lansing!R17+MEC_BHER!#REF!+MERALCO!T17+'Future Project 09'!R17+'NV Energy'!R17+TPC!R17+'USTDA_EC_CELEC-EP'!R17+'Future Project 10'!R17+UNOPS_VN!R17+'Future Project 11'!R17+'SDGE Implementation'!R17+'Future Project 02'!R17+'Future Project 03'!R17+'Future Project 04'!R17+'Future Project 05'!R17+'Future Project 06'!R17+'Future Project 07'!R17+'Future Project 08'!R17+Kosovo!R17</f>
        <v>#REF!</v>
      </c>
      <c r="S17" s="195">
        <f>'AEP D_Nexus'!S17+ANDE_ADMS!S17+'ATCO_OMS Support'!S17+Avangrid_NY!S17+'Avangrid ADMS'!S17+Barbados!S17+'BEL_ED-LF'!S17+'BWP ADMS'!S17+CEATI!S17+Lansing!S17+MEC_BHER!R17+MERALCO!U17+'Future Project 09'!S17+'NV Energy'!S17+TPC!S17+'USTDA_EC_CELEC-EP'!S17+'Future Project 10'!S17+UNOPS_VN!S17+'Future Project 11'!S17+'SDGE Implementation'!S17+'Future Project 02'!S17+'Future Project 03'!S17+'Future Project 04'!S17+'Future Project 05'!S17+'Future Project 06'!S17+'Future Project 07'!S17+'Future Project 08'!S17+Kosovo!S17</f>
        <v>0</v>
      </c>
      <c r="T17" s="195">
        <f>'AEP D_Nexus'!T17+ANDE_ADMS!T17+'ATCO_OMS Support'!T17+Avangrid_NY!T17+'Avangrid ADMS'!T17+Barbados!T17+'BEL_ED-LF'!T17+'BWP ADMS'!T17+CEATI!T17+Lansing!T17+MEC_BHER!S17+MERALCO!V17+'Future Project 09'!T17+'NV Energy'!T17+TPC!T17+'USTDA_EC_CELEC-EP'!T17+'Future Project 10'!T17+UNOPS_VN!T17+'Future Project 11'!T17+'SDGE Implementation'!T17+'Future Project 02'!T17+'Future Project 03'!T17+'Future Project 04'!T17+'Future Project 05'!T17+'Future Project 06'!T17+'Future Project 07'!T17+'Future Project 08'!T17+Kosovo!T17</f>
        <v>0</v>
      </c>
      <c r="U17" s="195">
        <f>'AEP D_Nexus'!U17+ANDE_ADMS!U17+'ATCO_OMS Support'!U17+Avangrid_NY!U17+'Avangrid ADMS'!U17+Barbados!U17+'BEL_ED-LF'!U17+'BWP ADMS'!U17+CEATI!U17+Lansing!U17+MEC_BHER!U17+MERALCO!W17+'Future Project 09'!U17+'NV Energy'!U17+TPC!U17+'USTDA_EC_CELEC-EP'!U17+'Future Project 10'!U17+UNOPS_VN!U17+'Future Project 11'!U17+'SDGE Implementation'!U17+'Future Project 02'!U17+'Future Project 03'!U17+'Future Project 04'!U17+'Future Project 05'!U17+'Future Project 06'!U17+'Future Project 07'!U17+'Future Project 08'!U17+Kosovo!U17</f>
        <v>0</v>
      </c>
      <c r="V17" s="195">
        <f>'AEP D_Nexus'!V17+ANDE_ADMS!V17+'ATCO_OMS Support'!V17+Avangrid_NY!V17+'Avangrid ADMS'!V17+Barbados!V17+'BEL_ED-LF'!V17+'BWP ADMS'!V17+CEATI!V17+Lansing!V17+MEC_BHER!V17+MERALCO!X17+'Future Project 09'!V17+'NV Energy'!V17+TPC!V17+'USTDA_EC_CELEC-EP'!V17+'Future Project 10'!V17+UNOPS_VN!V17+'Future Project 11'!V17+'SDGE Implementation'!V17+'Future Project 02'!V17+'Future Project 03'!V17+'Future Project 04'!V17+'Future Project 05'!V17+'Future Project 06'!V17+'Future Project 07'!V17+'Future Project 08'!V17+Kosovo!V17</f>
        <v>0</v>
      </c>
      <c r="W17" s="195">
        <f>'AEP D_Nexus'!W17+ANDE_ADMS!W17+'ATCO_OMS Support'!W17+Avangrid_NY!W17+'Avangrid ADMS'!W17+Barbados!W17+'BEL_ED-LF'!W17+'BWP ADMS'!W17+CEATI!W17+Lansing!W17+MEC_BHER!W17+MERALCO!Y17+'Future Project 09'!W17+'NV Energy'!W17+TPC!W17+'USTDA_EC_CELEC-EP'!W17+'Future Project 10'!W17+UNOPS_VN!W17+'Future Project 11'!W17+'SDGE Implementation'!W17+'Future Project 02'!W17+'Future Project 03'!W17+'Future Project 04'!W17+'Future Project 05'!W17+'Future Project 06'!W17+'Future Project 07'!W17+'Future Project 08'!W17+Kosovo!W17</f>
        <v>0</v>
      </c>
      <c r="X17" s="195">
        <f>'AEP D_Nexus'!X17+ANDE_ADMS!X17+'ATCO_OMS Support'!X17+Avangrid_NY!X17+'Avangrid ADMS'!X17+Barbados!X17+'BEL_ED-LF'!X17+'BWP ADMS'!X17+CEATI!X17+Lansing!X17+MEC_BHER!X17+MERALCO!Z17+'Future Project 09'!X17+'NV Energy'!X17+TPC!X17+'USTDA_EC_CELEC-EP'!X17+'Future Project 10'!X17+UNOPS_VN!X17+'Future Project 11'!X17+'SDGE Implementation'!X17+'Future Project 02'!X17+'Future Project 03'!X17+'Future Project 04'!X17+'Future Project 05'!X17+'Future Project 06'!X17+'Future Project 07'!X17+'Future Project 08'!X17+Kosovo!X17</f>
        <v>0</v>
      </c>
      <c r="Y17" s="195">
        <f>'AEP D_Nexus'!Y17+ANDE_ADMS!Y17+'ATCO_OMS Support'!Y17+Avangrid_NY!Y17+'Avangrid ADMS'!Y17+Barbados!Y17+'BEL_ED-LF'!Y17+'BWP ADMS'!Y17+CEATI!Y17+Lansing!Y17+MEC_BHER!Y17+MERALCO!AA17+'Future Project 09'!Y17+'NV Energy'!Y17+TPC!Y17+'USTDA_EC_CELEC-EP'!Y17+'Future Project 10'!Y17+UNOPS_VN!Y17+'Future Project 11'!Y17+'SDGE Implementation'!Y17+'Future Project 02'!Y17+'Future Project 03'!Y17+'Future Project 04'!Y17+'Future Project 05'!Y17+'Future Project 06'!Y17+'Future Project 07'!Y17+'Future Project 08'!Y17+Kosovo!Y17</f>
        <v>0</v>
      </c>
      <c r="Z17" s="195">
        <f>'AEP D_Nexus'!Z17+ANDE_ADMS!Z17+'ATCO_OMS Support'!Z17+Avangrid_NY!Z17+'Avangrid ADMS'!Z17+Barbados!Z17+'BEL_ED-LF'!Z17+'BWP ADMS'!Z17+CEATI!Z17+Lansing!Z17+MEC_BHER!Z17+MERALCO!AB17+'Future Project 09'!Z17+'NV Energy'!Z17+TPC!Z17+'USTDA_EC_CELEC-EP'!Z17+'Future Project 10'!Z17+UNOPS_VN!Z17+'Future Project 11'!Z17+'SDGE Implementation'!Z17+'Future Project 02'!Z17+'Future Project 03'!Z17+'Future Project 04'!Z17+'Future Project 05'!Z17+'Future Project 06'!Z17+'Future Project 07'!Z17+'Future Project 08'!Z17+Kosovo!Z17</f>
        <v>0</v>
      </c>
      <c r="AA17" s="131">
        <f t="shared" si="0"/>
        <v>22.5</v>
      </c>
      <c r="AB17" s="131">
        <f t="shared" si="1"/>
        <v>186.5</v>
      </c>
      <c r="AC17" s="2">
        <f t="shared" si="2"/>
        <v>4.4642857142857144E-2</v>
      </c>
      <c r="AD17" s="2">
        <f t="shared" si="3"/>
        <v>9.3718592964824127E-2</v>
      </c>
    </row>
    <row r="18" spans="2:30">
      <c r="B18" s="62" t="s">
        <v>77</v>
      </c>
      <c r="C18" s="195">
        <f>'AEP D_Nexus'!C18+ANDE_ADMS!C18+'ATCO_OMS Support'!C18+Avangrid_NY!C18+'Avangrid ADMS'!C18+Barbados!C18+'BEL_ED-LF'!C18+'BWP ADMS'!C18+CEATI!C18+Lansing!C18+MEC_BHER!C18+MERALCO!E18+'Future Project 09'!C18+'NV Energy'!C18+TPC!C18+'USTDA_EC_CELEC-EP'!C18+'Future Project 10'!C18+UNOPS_VN!C18+'Future Project 11'!C18+'SDGE Implementation'!C18+'Future Project 02'!C18+'Future Project 03'!C18+'Future Project 04'!C18+'Future Project 05'!C18+'Future Project 06'!C18+'Future Project 07'!C18+'Future Project 08'!C18+Kosovo!C18</f>
        <v>57</v>
      </c>
      <c r="D18" s="195">
        <f>'AEP D_Nexus'!D18+ANDE_ADMS!D18+'ATCO_OMS Support'!D18+Avangrid_NY!D18+'Avangrid ADMS'!D18+Barbados!D18+'BEL_ED-LF'!D18+'BWP ADMS'!D18+CEATI!D18+Lansing!D18+MEC_BHER!D18+MERALCO!F18+'Future Project 09'!D18+'NV Energy'!D18+TPC!D18+'USTDA_EC_CELEC-EP'!D18+'Future Project 10'!D18+UNOPS_VN!D18+'Future Project 11'!D18+'SDGE Implementation'!D18+'Future Project 02'!D18+'Future Project 03'!D18+'Future Project 04'!D18+'Future Project 05'!D18+'Future Project 06'!D18+'Future Project 07'!D18+'Future Project 08'!D18+Kosovo!D18</f>
        <v>132</v>
      </c>
      <c r="E18" s="195">
        <f>'AEP D_Nexus'!E18+ANDE_ADMS!E18+'ATCO_OMS Support'!E18+Avangrid_NY!E18+'Avangrid ADMS'!E18+Barbados!E18+'BEL_ED-LF'!E18+'BWP ADMS'!E18+CEATI!E18+Lansing!E18+MEC_BHER!E18+MERALCO!G18+'Future Project 09'!E18+'NV Energy'!E18+TPC!E18+'USTDA_EC_CELEC-EP'!E18+'Future Project 10'!E18+UNOPS_VN!E18+'Future Project 11'!E18+'SDGE Implementation'!E18+'Future Project 02'!E18+'Future Project 03'!E18+'Future Project 04'!E18+'Future Project 05'!E18+'Future Project 06'!E18+'Future Project 07'!E18+'Future Project 08'!E18+Kosovo!E18</f>
        <v>151</v>
      </c>
      <c r="F18" s="195">
        <f>'AEP D_Nexus'!F18+ANDE_ADMS!F18+'ATCO_OMS Support'!F18+Avangrid_NY!F18+'Avangrid ADMS'!F18+Barbados!F18+'BEL_ED-LF'!F18+'BWP ADMS'!F18+CEATI!F18+Lansing!F18+MEC_BHER!F18+MERALCO!H19+'Future Project 09'!F18+'NV Energy'!F18+TPC!F18+'USTDA_EC_CELEC-EP'!F18+'Future Project 10'!F18+UNOPS_VN!F18+'Future Project 11'!F18+'SDGE Implementation'!F18+'Future Project 02'!F18+'Future Project 03'!F18+'Future Project 04'!F18+'Future Project 05'!F18+'Future Project 06'!F18+'Future Project 07'!F18+'Future Project 08'!F18+Kosovo!F18</f>
        <v>152</v>
      </c>
      <c r="G18" s="195">
        <f>'AEP D_Nexus'!G18+ANDE_ADMS!G18+'ATCO_OMS Support'!G18+Avangrid_NY!G18+'Avangrid ADMS'!G18+Barbados!G18+'BEL_ED-LF'!G18+'BWP ADMS'!G18+CEATI!G18+Lansing!G18+MEC_BHER!G18+MERALCO!I19+'Future Project 09'!G18+'NV Energy'!G18+TPC!G18+'USTDA_EC_CELEC-EP'!G18+'Future Project 10'!G18+UNOPS_VN!G18+'Future Project 11'!G18+'SDGE Implementation'!G18+'Future Project 02'!G18+'Future Project 03'!G18+'Future Project 04'!G18+'Future Project 05'!G18+'Future Project 06'!G18+'Future Project 07'!G18+'Future Project 08'!G18+Kosovo!G18</f>
        <v>128</v>
      </c>
      <c r="H18" s="195">
        <f>'AEP D_Nexus'!H18+ANDE_ADMS!H18+'ATCO_OMS Support'!H18+Avangrid_NY!H18+'Avangrid ADMS'!H18+Barbados!H18+'BEL_ED-LF'!H18+'BWP ADMS'!H18+CEATI!H18+Lansing!H18+MEC_BHER!H18+MERALCO!J18+'Future Project 09'!H18+'NV Energy'!H18+TPC!H18+'USTDA_EC_CELEC-EP'!H18+'Future Project 10'!H18+UNOPS_VN!H18+'Future Project 11'!H18+'SDGE Implementation'!H18+'Future Project 02'!H18+'Future Project 03'!H18+'Future Project 04'!H18+'Future Project 05'!H18+'Future Project 06'!H18+'Future Project 07'!H18+'Future Project 08'!H18+Kosovo!H18</f>
        <v>80</v>
      </c>
      <c r="I18" s="195">
        <f>'AEP D_Nexus'!I18+ANDE_ADMS!I18+'ATCO_OMS Support'!I18+Avangrid_NY!I18+'Avangrid ADMS'!I18+Barbados!I18+'BEL_ED-LF'!I18+'BWP ADMS'!I18+CEATI!I18+Lansing!I18+MEC_BHER!I18+MERALCO!K18+'Future Project 09'!I18+'NV Energy'!I18+TPC!I18+'USTDA_EC_CELEC-EP'!I18+'Future Project 10'!I18+UNOPS_VN!I18+'Future Project 11'!I18+'SDGE Implementation'!I18+'Future Project 02'!I18+'Future Project 03'!I18+'Future Project 04'!I18+'Future Project 05'!I18+'Future Project 06'!I18+'Future Project 07'!I18+'Future Project 08'!I18+Kosovo!I18</f>
        <v>40</v>
      </c>
      <c r="J18" s="195">
        <f>'AEP D_Nexus'!J18+ANDE_ADMS!J18+'ATCO_OMS Support'!J18+Avangrid_NY!J18+'Avangrid ADMS'!J18+Barbados!J18+'BEL_ED-LF'!J18+'BWP ADMS'!J18+CEATI!J18+Lansing!J18+MEC_BHER!J18+MERALCO!L19+'Future Project 09'!J18+'NV Energy'!J18+TPC!J18+'USTDA_EC_CELEC-EP'!J18+'Future Project 10'!J18+UNOPS_VN!J18+'Future Project 11'!J18+'SDGE Implementation'!J18+'Future Project 02'!J18+'Future Project 03'!J18+'Future Project 04'!J18+'Future Project 05'!J18+'Future Project 06'!J18+'Future Project 07'!J18+'Future Project 08'!J18+Kosovo!J18</f>
        <v>48</v>
      </c>
      <c r="K18" s="195">
        <f>'AEP D_Nexus'!K18+ANDE_ADMS!K18+'ATCO_OMS Support'!K18+Avangrid_NY!K18+'Avangrid ADMS'!K18+Barbados!K18+'BEL_ED-LF'!K18+'BWP ADMS'!K18+CEATI!K18+Lansing!K18+MEC_BHER!K18+MERALCO!M19+'Future Project 09'!K18+'NV Energy'!K18+TPC!K18+'USTDA_EC_CELEC-EP'!K18+'Future Project 10'!K18+UNOPS_VN!K18+'Future Project 11'!K18+'SDGE Implementation'!K18+'Future Project 02'!K18+'Future Project 03'!K18+'Future Project 04'!K18+'Future Project 05'!K18+'Future Project 06'!K18+'Future Project 07'!K18+'Future Project 08'!K18+Kosovo!K18</f>
        <v>48</v>
      </c>
      <c r="L18" s="195">
        <f>'AEP D_Nexus'!L18+ANDE_ADMS!L18+'ATCO_OMS Support'!L18+Avangrid_NY!L18+'Avangrid ADMS'!L18+Barbados!L18+'BEL_ED-LF'!L18+'BWP ADMS'!L18+CEATI!L18+Lansing!L18+MEC_BHER!L18+MERALCO!N19+'Future Project 09'!L18+'NV Energy'!L18+TPC!L18+'USTDA_EC_CELEC-EP'!L18+'Future Project 10'!L18+UNOPS_VN!L18+'Future Project 11'!L18+'SDGE Implementation'!L18+'Future Project 02'!L18+'Future Project 03'!L18+'Future Project 04'!L18+'Future Project 05'!L18+'Future Project 06'!L18+'Future Project 07'!L18+'Future Project 08'!L18+Kosovo!L18</f>
        <v>8</v>
      </c>
      <c r="M18" s="195">
        <f>'AEP D_Nexus'!M18+ANDE_ADMS!M18+'ATCO_OMS Support'!M18+Avangrid_NY!M18+'Avangrid ADMS'!M18+Barbados!M18+'BEL_ED-LF'!M18+'BWP ADMS'!M18+CEATI!M18+Lansing!M18+MEC_BHER!M18+MERALCO!O18+'Future Project 09'!M18+'NV Energy'!M18+TPC!M18+'USTDA_EC_CELEC-EP'!M18+'Future Project 10'!M18+UNOPS_VN!M18+'Future Project 11'!M18+'SDGE Implementation'!M18+'Future Project 02'!M18+'Future Project 03'!M18+'Future Project 04'!M18+'Future Project 05'!M18+'Future Project 06'!M18+'Future Project 07'!M18+'Future Project 08'!M18+Kosovo!M18</f>
        <v>0</v>
      </c>
      <c r="N18" s="195">
        <f>'AEP D_Nexus'!N18+ANDE_ADMS!N18+'ATCO_OMS Support'!N18+Avangrid_NY!N18+'Avangrid ADMS'!N18+Barbados!N18+'BEL_ED-LF'!N18+'BWP ADMS'!N18+CEATI!N18+Lansing!N18+MEC_BHER!N18+MERALCO!P18+'Future Project 09'!N18+'NV Energy'!N18+TPC!N18+'USTDA_EC_CELEC-EP'!N18+'Future Project 10'!N18+UNOPS_VN!N18+'Future Project 11'!N18+'SDGE Implementation'!N18+'Future Project 02'!N18+'Future Project 03'!N18+'Future Project 04'!N18+'Future Project 05'!N18+'Future Project 06'!N18+'Future Project 07'!N18+'Future Project 08'!N18+Kosovo!N18</f>
        <v>0</v>
      </c>
      <c r="O18" s="195">
        <f>'AEP D_Nexus'!O18+ANDE_ADMS!O18+'ATCO_OMS Support'!O18+Avangrid_NY!O18+'Avangrid ADMS'!O18+Barbados!O18+'BEL_ED-LF'!O18+'BWP ADMS'!O18+CEATI!O18+Lansing!O18+MEC_BHER!O18+MERALCO!Q18+'Future Project 09'!O18+'NV Energy'!O18+TPC!O18+'USTDA_EC_CELEC-EP'!O18+'Future Project 10'!O18+UNOPS_VN!O18+'Future Project 11'!O18+'SDGE Implementation'!O18+'Future Project 02'!O18+'Future Project 03'!O18+'Future Project 04'!O18+'Future Project 05'!O18+'Future Project 06'!O18+'Future Project 07'!O18+'Future Project 08'!O18+Kosovo!O18</f>
        <v>0</v>
      </c>
      <c r="P18" s="195">
        <f>'AEP D_Nexus'!P18+ANDE_ADMS!P18+'ATCO_OMS Support'!P18+Avangrid_NY!P18+'Avangrid ADMS'!P18+Barbados!P18+'BEL_ED-LF'!P18+'BWP ADMS'!P18+CEATI!P18+Lansing!P18+MEC_BHER!P18+MERALCO!R18+'Future Project 09'!P18+'NV Energy'!P18+TPC!P18+'USTDA_EC_CELEC-EP'!P18+'Future Project 10'!P18+UNOPS_VN!P18+'Future Project 11'!P18+'SDGE Implementation'!P18+'Future Project 02'!P18+'Future Project 03'!P18+'Future Project 04'!P18+'Future Project 05'!P18+'Future Project 06'!P18+'Future Project 07'!P18+'Future Project 08'!P18+Kosovo!P18</f>
        <v>0</v>
      </c>
      <c r="Q18" s="195">
        <f>'AEP D_Nexus'!Q18+ANDE_ADMS!Q18+'ATCO_OMS Support'!Q18+Avangrid_NY!Q18+'Avangrid ADMS'!Q18+Barbados!Q18+'BEL_ED-LF'!Q18+'BWP ADMS'!Q18+CEATI!Q18+Lansing!Q18+MEC_BHER!Q18+MERALCO!S18+'Future Project 09'!Q18+'NV Energy'!Q18+TPC!Q18+'USTDA_EC_CELEC-EP'!Q18+'Future Project 10'!Q18+UNOPS_VN!Q18+'Future Project 11'!Q18+'SDGE Implementation'!Q18+'Future Project 02'!Q18+'Future Project 03'!Q18+'Future Project 04'!Q18+'Future Project 05'!Q18+'Future Project 06'!Q18+'Future Project 07'!Q18+'Future Project 08'!Q18+Kosovo!Q18</f>
        <v>0</v>
      </c>
      <c r="R18" s="195" t="e">
        <f>'AEP D_Nexus'!R18+ANDE_ADMS!R18+'ATCO_OMS Support'!R18+Avangrid_NY!R18+'Avangrid ADMS'!R18+Barbados!R18+'BEL_ED-LF'!R18+'BWP ADMS'!R18+CEATI!R18+Lansing!R18+MEC_BHER!#REF!+MERALCO!T18+'Future Project 09'!R18+'NV Energy'!R18+TPC!R18+'USTDA_EC_CELEC-EP'!R18+'Future Project 10'!R18+UNOPS_VN!R18+'Future Project 11'!R18+'SDGE Implementation'!R18+'Future Project 02'!R18+'Future Project 03'!R18+'Future Project 04'!R18+'Future Project 05'!R18+'Future Project 06'!R18+'Future Project 07'!R18+'Future Project 08'!R18+Kosovo!R18</f>
        <v>#REF!</v>
      </c>
      <c r="S18" s="195">
        <f>'AEP D_Nexus'!S18+ANDE_ADMS!S18+'ATCO_OMS Support'!S18+Avangrid_NY!S18+'Avangrid ADMS'!S18+Barbados!S18+'BEL_ED-LF'!S18+'BWP ADMS'!S18+CEATI!S18+Lansing!S18+MEC_BHER!R18+MERALCO!U18+'Future Project 09'!S18+'NV Energy'!S18+TPC!S18+'USTDA_EC_CELEC-EP'!S18+'Future Project 10'!S18+UNOPS_VN!S18+'Future Project 11'!S18+'SDGE Implementation'!S18+'Future Project 02'!S18+'Future Project 03'!S18+'Future Project 04'!S18+'Future Project 05'!S18+'Future Project 06'!S18+'Future Project 07'!S18+'Future Project 08'!S18+Kosovo!S18</f>
        <v>0</v>
      </c>
      <c r="T18" s="195">
        <f>'AEP D_Nexus'!T18+ANDE_ADMS!T18+'ATCO_OMS Support'!T18+Avangrid_NY!T18+'Avangrid ADMS'!T18+Barbados!T18+'BEL_ED-LF'!T18+'BWP ADMS'!T18+CEATI!T18+Lansing!T18+MEC_BHER!S18+MERALCO!V18+'Future Project 09'!T18+'NV Energy'!T18+TPC!T18+'USTDA_EC_CELEC-EP'!T18+'Future Project 10'!T18+UNOPS_VN!T18+'Future Project 11'!T18+'SDGE Implementation'!T18+'Future Project 02'!T18+'Future Project 03'!T18+'Future Project 04'!T18+'Future Project 05'!T18+'Future Project 06'!T18+'Future Project 07'!T18+'Future Project 08'!T18+Kosovo!T18</f>
        <v>0</v>
      </c>
      <c r="U18" s="195">
        <f>'AEP D_Nexus'!U18+ANDE_ADMS!U18+'ATCO_OMS Support'!U18+Avangrid_NY!U18+'Avangrid ADMS'!U18+Barbados!U18+'BEL_ED-LF'!U18+'BWP ADMS'!U18+CEATI!U18+Lansing!U18+MEC_BHER!U18+MERALCO!W18+'Future Project 09'!U18+'NV Energy'!U18+TPC!U18+'USTDA_EC_CELEC-EP'!U18+'Future Project 10'!U18+UNOPS_VN!U18+'Future Project 11'!U18+'SDGE Implementation'!U18+'Future Project 02'!U18+'Future Project 03'!U18+'Future Project 04'!U18+'Future Project 05'!U18+'Future Project 06'!U18+'Future Project 07'!U18+'Future Project 08'!U18+Kosovo!U18</f>
        <v>0</v>
      </c>
      <c r="V18" s="195">
        <f>'AEP D_Nexus'!V18+ANDE_ADMS!V18+'ATCO_OMS Support'!V18+Avangrid_NY!V18+'Avangrid ADMS'!V18+Barbados!V18+'BEL_ED-LF'!V18+'BWP ADMS'!V18+CEATI!V18+Lansing!V18+MEC_BHER!V18+MERALCO!X18+'Future Project 09'!V18+'NV Energy'!V18+TPC!V18+'USTDA_EC_CELEC-EP'!V18+'Future Project 10'!V18+UNOPS_VN!V18+'Future Project 11'!V18+'SDGE Implementation'!V18+'Future Project 02'!V18+'Future Project 03'!V18+'Future Project 04'!V18+'Future Project 05'!V18+'Future Project 06'!V18+'Future Project 07'!V18+'Future Project 08'!V18+Kosovo!V18</f>
        <v>0</v>
      </c>
      <c r="W18" s="195">
        <f>'AEP D_Nexus'!W18+ANDE_ADMS!W18+'ATCO_OMS Support'!W18+Avangrid_NY!W18+'Avangrid ADMS'!W18+Barbados!W18+'BEL_ED-LF'!W18+'BWP ADMS'!W18+CEATI!W18+Lansing!W18+MEC_BHER!W18+MERALCO!Y18+'Future Project 09'!W18+'NV Energy'!W18+TPC!W18+'USTDA_EC_CELEC-EP'!W18+'Future Project 10'!W18+UNOPS_VN!W18+'Future Project 11'!W18+'SDGE Implementation'!W18+'Future Project 02'!W18+'Future Project 03'!W18+'Future Project 04'!W18+'Future Project 05'!W18+'Future Project 06'!W18+'Future Project 07'!W18+'Future Project 08'!W18+Kosovo!W18</f>
        <v>0</v>
      </c>
      <c r="X18" s="195">
        <f>'AEP D_Nexus'!X18+ANDE_ADMS!X18+'ATCO_OMS Support'!X18+Avangrid_NY!X18+'Avangrid ADMS'!X18+Barbados!X18+'BEL_ED-LF'!X18+'BWP ADMS'!X18+CEATI!X18+Lansing!X18+MEC_BHER!X18+MERALCO!Z18+'Future Project 09'!X18+'NV Energy'!X18+TPC!X18+'USTDA_EC_CELEC-EP'!X18+'Future Project 10'!X18+UNOPS_VN!X18+'Future Project 11'!X18+'SDGE Implementation'!X18+'Future Project 02'!X18+'Future Project 03'!X18+'Future Project 04'!X18+'Future Project 05'!X18+'Future Project 06'!X18+'Future Project 07'!X18+'Future Project 08'!X18+Kosovo!X18</f>
        <v>0</v>
      </c>
      <c r="Y18" s="195">
        <f>'AEP D_Nexus'!Y18+ANDE_ADMS!Y18+'ATCO_OMS Support'!Y18+Avangrid_NY!Y18+'Avangrid ADMS'!Y18+Barbados!Y18+'BEL_ED-LF'!Y18+'BWP ADMS'!Y18+CEATI!Y18+Lansing!Y18+MEC_BHER!Y18+MERALCO!AA18+'Future Project 09'!Y18+'NV Energy'!Y18+TPC!Y18+'USTDA_EC_CELEC-EP'!Y18+'Future Project 10'!Y18+UNOPS_VN!Y18+'Future Project 11'!Y18+'SDGE Implementation'!Y18+'Future Project 02'!Y18+'Future Project 03'!Y18+'Future Project 04'!Y18+'Future Project 05'!Y18+'Future Project 06'!Y18+'Future Project 07'!Y18+'Future Project 08'!Y18+Kosovo!Y18</f>
        <v>0</v>
      </c>
      <c r="Z18" s="195">
        <f>'AEP D_Nexus'!Z18+ANDE_ADMS!Z18+'ATCO_OMS Support'!Z18+Avangrid_NY!Z18+'Avangrid ADMS'!Z18+Barbados!Z18+'BEL_ED-LF'!Z18+'BWP ADMS'!Z18+CEATI!Z18+Lansing!Z18+MEC_BHER!Z18+MERALCO!AB18+'Future Project 09'!Z18+'NV Energy'!Z18+TPC!Z18+'USTDA_EC_CELEC-EP'!Z18+'Future Project 10'!Z18+UNOPS_VN!Z18+'Future Project 11'!Z18+'SDGE Implementation'!Z18+'Future Project 02'!Z18+'Future Project 03'!Z18+'Future Project 04'!Z18+'Future Project 05'!Z18+'Future Project 06'!Z18+'Future Project 07'!Z18+'Future Project 08'!Z18+Kosovo!Z18</f>
        <v>0</v>
      </c>
      <c r="AA18" s="131">
        <f t="shared" si="0"/>
        <v>340</v>
      </c>
      <c r="AB18" s="131">
        <f t="shared" si="1"/>
        <v>844</v>
      </c>
      <c r="AC18" s="2">
        <f t="shared" si="2"/>
        <v>0.67460317460317465</v>
      </c>
      <c r="AD18" s="2">
        <f t="shared" si="3"/>
        <v>0.42412060301507537</v>
      </c>
    </row>
    <row r="19" spans="2:30">
      <c r="B19" s="62" t="s">
        <v>78</v>
      </c>
      <c r="C19" s="195">
        <f>'AEP D_Nexus'!C19+ANDE_ADMS!C19+'ATCO_OMS Support'!C19+Avangrid_NY!C19+'Avangrid ADMS'!C19+Barbados!C19+'BEL_ED-LF'!C19+'BWP ADMS'!C19+CEATI!C19+Lansing!C19+MEC_BHER!C19+MERALCO!E19+'Future Project 09'!C19+'NV Energy'!C19+TPC!C19+'USTDA_EC_CELEC-EP'!C19+'Future Project 10'!C19+UNOPS_VN!C19+'Future Project 11'!C19+'SDGE Implementation'!C19+'Future Project 02'!C19+'Future Project 03'!C19+'Future Project 04'!C19+'Future Project 05'!C19+'Future Project 06'!C19+'Future Project 07'!C19+'Future Project 08'!C19+Kosovo!C19</f>
        <v>129</v>
      </c>
      <c r="D19" s="195">
        <f>'AEP D_Nexus'!D19+ANDE_ADMS!D19+'ATCO_OMS Support'!D19+Avangrid_NY!D19+'Avangrid ADMS'!D19+Barbados!D19+'BEL_ED-LF'!D19+'BWP ADMS'!D19+CEATI!D19+Lansing!D19+MEC_BHER!D19+MERALCO!F19+'Future Project 09'!D19+'NV Energy'!D19+TPC!D19+'USTDA_EC_CELEC-EP'!D19+'Future Project 10'!D19+UNOPS_VN!D19+'Future Project 11'!D19+'SDGE Implementation'!D19+'Future Project 02'!D19+'Future Project 03'!D19+'Future Project 04'!D19+'Future Project 05'!D19+'Future Project 06'!D19+'Future Project 07'!D19+'Future Project 08'!D19+Kosovo!D19</f>
        <v>108</v>
      </c>
      <c r="E19" s="195">
        <f>'AEP D_Nexus'!E19+ANDE_ADMS!E19+'ATCO_OMS Support'!E19+Avangrid_NY!E19+'Avangrid ADMS'!E19+Barbados!E19+'BEL_ED-LF'!E19+'BWP ADMS'!E19+CEATI!E19+Lansing!E19+MEC_BHER!E19+MERALCO!G19+'Future Project 09'!E19+'NV Energy'!E19+TPC!E19+'USTDA_EC_CELEC-EP'!E19+'Future Project 10'!E19+UNOPS_VN!E19+'Future Project 11'!E19+'SDGE Implementation'!E19+'Future Project 02'!E19+'Future Project 03'!E19+'Future Project 04'!E19+'Future Project 05'!E19+'Future Project 06'!E19+'Future Project 07'!E19+'Future Project 08'!E19+Kosovo!E19</f>
        <v>111</v>
      </c>
      <c r="F19" s="195">
        <f>'AEP D_Nexus'!F19+ANDE_ADMS!F19+'ATCO_OMS Support'!F19+Avangrid_NY!F19+'Avangrid ADMS'!F19+Barbados!F19+'BEL_ED-LF'!F19+'BWP ADMS'!F19+CEATI!F19+Lansing!F19+MEC_BHER!F19+MERALCO!H20+'Future Project 09'!F19+'NV Energy'!F19+TPC!F19+'USTDA_EC_CELEC-EP'!F19+'Future Project 10'!F19+UNOPS_VN!F19+'Future Project 11'!F19+'SDGE Implementation'!F19+'Future Project 02'!F19+'Future Project 03'!F19+'Future Project 04'!F19+'Future Project 05'!F19+'Future Project 06'!F19+'Future Project 07'!F19+'Future Project 08'!F19+Kosovo!F19</f>
        <v>103</v>
      </c>
      <c r="G19" s="195">
        <f>'AEP D_Nexus'!G19+ANDE_ADMS!G19+'ATCO_OMS Support'!G19+Avangrid_NY!G19+'Avangrid ADMS'!G19+Barbados!G19+'BEL_ED-LF'!G19+'BWP ADMS'!G19+CEATI!G19+Lansing!G19+MEC_BHER!G19+MERALCO!I19+'Future Project 09'!G19+'NV Energy'!G19+TPC!G19+'USTDA_EC_CELEC-EP'!G19+'Future Project 10'!G19+UNOPS_VN!G19+'Future Project 11'!G19+'SDGE Implementation'!G19+'Future Project 02'!G19+'Future Project 03'!G19+'Future Project 04'!G19+'Future Project 05'!G19+'Future Project 06'!G19+'Future Project 07'!G19+'Future Project 08'!G19+Kosovo!G19</f>
        <v>116</v>
      </c>
      <c r="H19" s="195">
        <f>'AEP D_Nexus'!H19+ANDE_ADMS!H19+'ATCO_OMS Support'!H19+Avangrid_NY!H19+'Avangrid ADMS'!H19+Barbados!H19+'BEL_ED-LF'!H19+'BWP ADMS'!H19+CEATI!H19+Lansing!H19+MEC_BHER!H19+MERALCO!J19+'Future Project 09'!H19+'NV Energy'!H19+TPC!H19+'USTDA_EC_CELEC-EP'!H19+'Future Project 10'!H19+UNOPS_VN!H19+'Future Project 11'!H19+'SDGE Implementation'!H19+'Future Project 02'!H19+'Future Project 03'!H19+'Future Project 04'!H19+'Future Project 05'!H19+'Future Project 06'!H19+'Future Project 07'!H19+'Future Project 08'!H19+Kosovo!H19</f>
        <v>124</v>
      </c>
      <c r="I19" s="195">
        <f>'AEP D_Nexus'!I19+ANDE_ADMS!I19+'ATCO_OMS Support'!I19+Avangrid_NY!I19+'Avangrid ADMS'!I19+Barbados!I19+'BEL_ED-LF'!I19+'BWP ADMS'!I19+CEATI!I19+Lansing!I19+MEC_BHER!I19+MERALCO!K19+'Future Project 09'!I19+'NV Energy'!I19+TPC!I19+'USTDA_EC_CELEC-EP'!I19+'Future Project 10'!I19+UNOPS_VN!I19+'Future Project 11'!I19+'SDGE Implementation'!I19+'Future Project 02'!I19+'Future Project 03'!I19+'Future Project 04'!I19+'Future Project 05'!I19+'Future Project 06'!I19+'Future Project 07'!I19+'Future Project 08'!I19+Kosovo!I19</f>
        <v>132</v>
      </c>
      <c r="J19" s="195">
        <f>'AEP D_Nexus'!J19+ANDE_ADMS!J19+'ATCO_OMS Support'!J19+Avangrid_NY!J19+'Avangrid ADMS'!J19+Barbados!J19+'BEL_ED-LF'!J19+'BWP ADMS'!J19+CEATI!J19+Lansing!J19+MEC_BHER!J19+MERALCO!L20+'Future Project 09'!J19+'NV Energy'!J19+TPC!J19+'USTDA_EC_CELEC-EP'!J19+'Future Project 10'!J19+UNOPS_VN!J19+'Future Project 11'!J19+'SDGE Implementation'!J19+'Future Project 02'!J19+'Future Project 03'!J19+'Future Project 04'!J19+'Future Project 05'!J19+'Future Project 06'!J19+'Future Project 07'!J19+'Future Project 08'!J19+Kosovo!J19</f>
        <v>116</v>
      </c>
      <c r="K19" s="195">
        <f>'AEP D_Nexus'!K19+ANDE_ADMS!K19+'ATCO_OMS Support'!K19+Avangrid_NY!K19+'Avangrid ADMS'!K19+Barbados!K19+'BEL_ED-LF'!K19+'BWP ADMS'!K19+CEATI!K19+Lansing!K19+MEC_BHER!K19+MERALCO!M20+'Future Project 09'!K19+'NV Energy'!K19+TPC!K19+'USTDA_EC_CELEC-EP'!K19+'Future Project 10'!K19+UNOPS_VN!K19+'Future Project 11'!K19+'SDGE Implementation'!K19+'Future Project 02'!K19+'Future Project 03'!K19+'Future Project 04'!K19+'Future Project 05'!K19+'Future Project 06'!K19+'Future Project 07'!K19+'Future Project 08'!K19+Kosovo!K19</f>
        <v>140</v>
      </c>
      <c r="L19" s="195">
        <f>'AEP D_Nexus'!L19+ANDE_ADMS!L19+'ATCO_OMS Support'!L19+Avangrid_NY!L19+'Avangrid ADMS'!L19+Barbados!L19+'BEL_ED-LF'!L19+'BWP ADMS'!L19+CEATI!L19+Lansing!L19+MEC_BHER!L19+MERALCO!N20+'Future Project 09'!L19+'NV Energy'!L19+TPC!L19+'USTDA_EC_CELEC-EP'!L19+'Future Project 10'!L19+UNOPS_VN!L19+'Future Project 11'!L19+'SDGE Implementation'!L19+'Future Project 02'!L19+'Future Project 03'!L19+'Future Project 04'!L19+'Future Project 05'!L19+'Future Project 06'!L19+'Future Project 07'!L19+'Future Project 08'!L19+Kosovo!L19</f>
        <v>96</v>
      </c>
      <c r="M19" s="195">
        <f>'AEP D_Nexus'!M19+ANDE_ADMS!M19+'ATCO_OMS Support'!M19+Avangrid_NY!M19+'Avangrid ADMS'!M19+Barbados!M19+'BEL_ED-LF'!M19+'BWP ADMS'!M19+CEATI!M19+Lansing!M19+MEC_BHER!M19+MERALCO!O19+'Future Project 09'!M19+'NV Energy'!M19+TPC!M19+'USTDA_EC_CELEC-EP'!M19+'Future Project 10'!M19+UNOPS_VN!M19+'Future Project 11'!M19+'SDGE Implementation'!M19+'Future Project 02'!M19+'Future Project 03'!M19+'Future Project 04'!M19+'Future Project 05'!M19+'Future Project 06'!M19+'Future Project 07'!M19+'Future Project 08'!M19+Kosovo!M19</f>
        <v>176</v>
      </c>
      <c r="N19" s="195">
        <f>'AEP D_Nexus'!N19+ANDE_ADMS!N19+'ATCO_OMS Support'!N19+Avangrid_NY!N19+'Avangrid ADMS'!N19+Barbados!N19+'BEL_ED-LF'!N19+'BWP ADMS'!N19+CEATI!N19+Lansing!N19+MEC_BHER!N19+MERALCO!P19+'Future Project 09'!N19+'NV Energy'!N19+TPC!N19+'USTDA_EC_CELEC-EP'!N19+'Future Project 10'!N19+UNOPS_VN!N19+'Future Project 11'!N19+'SDGE Implementation'!N19+'Future Project 02'!N19+'Future Project 03'!N19+'Future Project 04'!N19+'Future Project 05'!N19+'Future Project 06'!N19+'Future Project 07'!N19+'Future Project 08'!N19+Kosovo!N19</f>
        <v>140</v>
      </c>
      <c r="O19" s="195">
        <f>'AEP D_Nexus'!O19+ANDE_ADMS!O19+'ATCO_OMS Support'!O19+Avangrid_NY!O19+'Avangrid ADMS'!O19+Barbados!O19+'BEL_ED-LF'!O19+'BWP ADMS'!O19+CEATI!O19+Lansing!O19+MEC_BHER!O19+MERALCO!Q19+'Future Project 09'!O19+'NV Energy'!O19+TPC!O19+'USTDA_EC_CELEC-EP'!O19+'Future Project 10'!O19+UNOPS_VN!O19+'Future Project 11'!O19+'SDGE Implementation'!O19+'Future Project 02'!O19+'Future Project 03'!O19+'Future Project 04'!O19+'Future Project 05'!O19+'Future Project 06'!O19+'Future Project 07'!O19+'Future Project 08'!O19+Kosovo!O19</f>
        <v>108</v>
      </c>
      <c r="P19" s="195">
        <f>'AEP D_Nexus'!P19+ANDE_ADMS!P19+'ATCO_OMS Support'!P19+Avangrid_NY!P19+'Avangrid ADMS'!P19+Barbados!P19+'BEL_ED-LF'!P19+'BWP ADMS'!P19+CEATI!P19+Lansing!P19+MEC_BHER!P19+MERALCO!R19+'Future Project 09'!P19+'NV Energy'!P19+TPC!P19+'USTDA_EC_CELEC-EP'!P19+'Future Project 10'!P19+UNOPS_VN!P19+'Future Project 11'!P19+'SDGE Implementation'!P19+'Future Project 02'!P19+'Future Project 03'!P19+'Future Project 04'!P19+'Future Project 05'!P19+'Future Project 06'!P19+'Future Project 07'!P19+'Future Project 08'!P19+Kosovo!P19</f>
        <v>84</v>
      </c>
      <c r="Q19" s="195">
        <f>'AEP D_Nexus'!Q19+ANDE_ADMS!Q19+'ATCO_OMS Support'!Q19+Avangrid_NY!Q19+'Avangrid ADMS'!Q19+Barbados!Q19+'BEL_ED-LF'!Q19+'BWP ADMS'!Q19+CEATI!Q19+Lansing!Q19+MEC_BHER!Q19+MERALCO!S19+'Future Project 09'!Q19+'NV Energy'!Q19+TPC!Q19+'USTDA_EC_CELEC-EP'!Q19+'Future Project 10'!Q19+UNOPS_VN!Q19+'Future Project 11'!Q19+'SDGE Implementation'!Q19+'Future Project 02'!Q19+'Future Project 03'!Q19+'Future Project 04'!Q19+'Future Project 05'!Q19+'Future Project 06'!Q19+'Future Project 07'!Q19+'Future Project 08'!Q19+Kosovo!Q19</f>
        <v>88</v>
      </c>
      <c r="R19" s="195" t="e">
        <f>'AEP D_Nexus'!R19+ANDE_ADMS!R19+'ATCO_OMS Support'!R19+Avangrid_NY!R19+'Avangrid ADMS'!R19+Barbados!R19+'BEL_ED-LF'!R19+'BWP ADMS'!R19+CEATI!R19+Lansing!R19+MEC_BHER!#REF!+MERALCO!T19+'Future Project 09'!R19+'NV Energy'!R19+TPC!R19+'USTDA_EC_CELEC-EP'!R19+'Future Project 10'!R19+UNOPS_VN!R19+'Future Project 11'!R19+'SDGE Implementation'!R19+'Future Project 02'!R19+'Future Project 03'!R19+'Future Project 04'!R19+'Future Project 05'!R19+'Future Project 06'!R19+'Future Project 07'!R19+'Future Project 08'!R19+Kosovo!R19</f>
        <v>#REF!</v>
      </c>
      <c r="S19" s="195">
        <f>'AEP D_Nexus'!S19+ANDE_ADMS!S19+'ATCO_OMS Support'!S19+Avangrid_NY!S19+'Avangrid ADMS'!S19+Barbados!S19+'BEL_ED-LF'!S19+'BWP ADMS'!S19+CEATI!S19+Lansing!S19+MEC_BHER!R19+MERALCO!U19+'Future Project 09'!S19+'NV Energy'!S19+TPC!S19+'USTDA_EC_CELEC-EP'!S19+'Future Project 10'!S19+UNOPS_VN!S19+'Future Project 11'!S19+'SDGE Implementation'!S19+'Future Project 02'!S19+'Future Project 03'!S19+'Future Project 04'!S19+'Future Project 05'!S19+'Future Project 06'!S19+'Future Project 07'!S19+'Future Project 08'!S19+Kosovo!S19</f>
        <v>92</v>
      </c>
      <c r="T19" s="195">
        <f>'AEP D_Nexus'!T19+ANDE_ADMS!T19+'ATCO_OMS Support'!T19+Avangrid_NY!T19+'Avangrid ADMS'!T19+Barbados!T19+'BEL_ED-LF'!T19+'BWP ADMS'!T19+CEATI!T19+Lansing!T19+MEC_BHER!S19+MERALCO!V19+'Future Project 09'!T19+'NV Energy'!T19+TPC!T19+'USTDA_EC_CELEC-EP'!T19+'Future Project 10'!T19+UNOPS_VN!T19+'Future Project 11'!T19+'SDGE Implementation'!T19+'Future Project 02'!T19+'Future Project 03'!T19+'Future Project 04'!T19+'Future Project 05'!T19+'Future Project 06'!T19+'Future Project 07'!T19+'Future Project 08'!T19+Kosovo!T19</f>
        <v>72</v>
      </c>
      <c r="U19" s="195">
        <f>'AEP D_Nexus'!U19+ANDE_ADMS!U19+'ATCO_OMS Support'!U19+Avangrid_NY!U19+'Avangrid ADMS'!U19+Barbados!U19+'BEL_ED-LF'!U19+'BWP ADMS'!U19+CEATI!U19+Lansing!U19+MEC_BHER!U19+MERALCO!W19+'Future Project 09'!U19+'NV Energy'!U19+TPC!U19+'USTDA_EC_CELEC-EP'!U19+'Future Project 10'!U19+UNOPS_VN!U19+'Future Project 11'!U19+'SDGE Implementation'!U19+'Future Project 02'!U19+'Future Project 03'!U19+'Future Project 04'!U19+'Future Project 05'!U19+'Future Project 06'!U19+'Future Project 07'!U19+'Future Project 08'!U19+Kosovo!U19</f>
        <v>60</v>
      </c>
      <c r="V19" s="195">
        <f>'AEP D_Nexus'!V19+ANDE_ADMS!V19+'ATCO_OMS Support'!V19+Avangrid_NY!V19+'Avangrid ADMS'!V19+Barbados!V19+'BEL_ED-LF'!V19+'BWP ADMS'!V19+CEATI!V19+Lansing!V19+MEC_BHER!V19+MERALCO!X19+'Future Project 09'!V19+'NV Energy'!V19+TPC!V19+'USTDA_EC_CELEC-EP'!V19+'Future Project 10'!V19+UNOPS_VN!V19+'Future Project 11'!V19+'SDGE Implementation'!V19+'Future Project 02'!V19+'Future Project 03'!V19+'Future Project 04'!V19+'Future Project 05'!V19+'Future Project 06'!V19+'Future Project 07'!V19+'Future Project 08'!V19+Kosovo!V19</f>
        <v>52</v>
      </c>
      <c r="W19" s="195">
        <f>'AEP D_Nexus'!W19+ANDE_ADMS!W19+'ATCO_OMS Support'!W19+Avangrid_NY!W19+'Avangrid ADMS'!W19+Barbados!W19+'BEL_ED-LF'!W19+'BWP ADMS'!W19+CEATI!W19+Lansing!W19+MEC_BHER!W19+MERALCO!Y19+'Future Project 09'!W19+'NV Energy'!W19+TPC!W19+'USTDA_EC_CELEC-EP'!W19+'Future Project 10'!W19+UNOPS_VN!W19+'Future Project 11'!W19+'SDGE Implementation'!W19+'Future Project 02'!W19+'Future Project 03'!W19+'Future Project 04'!W19+'Future Project 05'!W19+'Future Project 06'!W19+'Future Project 07'!W19+'Future Project 08'!W19+Kosovo!W19</f>
        <v>60</v>
      </c>
      <c r="X19" s="195">
        <f>'AEP D_Nexus'!X19+ANDE_ADMS!X19+'ATCO_OMS Support'!X19+Avangrid_NY!X19+'Avangrid ADMS'!X19+Barbados!X19+'BEL_ED-LF'!X19+'BWP ADMS'!X19+CEATI!X19+Lansing!X19+MEC_BHER!X19+MERALCO!Z19+'Future Project 09'!X19+'NV Energy'!X19+TPC!X19+'USTDA_EC_CELEC-EP'!X19+'Future Project 10'!X19+UNOPS_VN!X19+'Future Project 11'!X19+'SDGE Implementation'!X19+'Future Project 02'!X19+'Future Project 03'!X19+'Future Project 04'!X19+'Future Project 05'!X19+'Future Project 06'!X19+'Future Project 07'!X19+'Future Project 08'!X19+Kosovo!X19</f>
        <v>48</v>
      </c>
      <c r="Y19" s="195">
        <f>'AEP D_Nexus'!Y19+ANDE_ADMS!Y19+'ATCO_OMS Support'!Y19+Avangrid_NY!Y19+'Avangrid ADMS'!Y19+Barbados!Y19+'BEL_ED-LF'!Y19+'BWP ADMS'!Y19+CEATI!Y19+Lansing!Y19+MEC_BHER!Y19+MERALCO!AA19+'Future Project 09'!Y19+'NV Energy'!Y19+TPC!Y19+'USTDA_EC_CELEC-EP'!Y19+'Future Project 10'!Y19+UNOPS_VN!Y19+'Future Project 11'!Y19+'SDGE Implementation'!Y19+'Future Project 02'!Y19+'Future Project 03'!Y19+'Future Project 04'!Y19+'Future Project 05'!Y19+'Future Project 06'!Y19+'Future Project 07'!Y19+'Future Project 08'!Y19+Kosovo!Y19</f>
        <v>80</v>
      </c>
      <c r="Z19" s="195">
        <f>'AEP D_Nexus'!Z19+ANDE_ADMS!Z19+'ATCO_OMS Support'!Z19+Avangrid_NY!Z19+'Avangrid ADMS'!Z19+Barbados!Z19+'BEL_ED-LF'!Z19+'BWP ADMS'!Z19+CEATI!Z19+Lansing!Z19+MEC_BHER!Z19+MERALCO!AB19+'Future Project 09'!Z19+'NV Energy'!Z19+TPC!Z19+'USTDA_EC_CELEC-EP'!Z19+'Future Project 10'!Z19+UNOPS_VN!Z19+'Future Project 11'!Z19+'SDGE Implementation'!Z19+'Future Project 02'!Z19+'Future Project 03'!Z19+'Future Project 04'!Z19+'Future Project 05'!Z19+'Future Project 06'!Z19+'Future Project 07'!Z19+'Future Project 08'!Z19+Kosovo!Z19</f>
        <v>40</v>
      </c>
      <c r="AA19" s="131">
        <f t="shared" si="0"/>
        <v>348</v>
      </c>
      <c r="AB19" s="131">
        <f t="shared" si="1"/>
        <v>1491</v>
      </c>
      <c r="AC19" s="2">
        <f t="shared" si="2"/>
        <v>0.69047619047619047</v>
      </c>
      <c r="AD19" s="2">
        <f t="shared" si="3"/>
        <v>0.74924623115577893</v>
      </c>
    </row>
    <row r="20" spans="2:30">
      <c r="B20" s="98" t="s">
        <v>79</v>
      </c>
      <c r="C20" s="195">
        <f>'AEP D_Nexus'!C20+ANDE_ADMS!C20+'ATCO_OMS Support'!C20+Avangrid_NY!C20+'Avangrid ADMS'!C20+Barbados!C20+'BEL_ED-LF'!C20+'BWP ADMS'!C20+CEATI!C20+Lansing!C20+MEC_BHER!C20+MERALCO!E20+'Future Project 09'!C20+'NV Energy'!C20+TPC!C20+'USTDA_EC_CELEC-EP'!C20+'Future Project 10'!C20+UNOPS_VN!C20+'Future Project 11'!C20+'SDGE Implementation'!C20+'Future Project 02'!C20+'Future Project 03'!C20+'Future Project 04'!C20+'Future Project 05'!C20+'Future Project 06'!C20+'Future Project 07'!C20+'Future Project 08'!C20+Kosovo!C20</f>
        <v>178.25</v>
      </c>
      <c r="D20" s="195">
        <f>'AEP D_Nexus'!D20+ANDE_ADMS!D20+'ATCO_OMS Support'!D20+Avangrid_NY!D20+'Avangrid ADMS'!D20+Barbados!D20+'BEL_ED-LF'!D20+'BWP ADMS'!D20+CEATI!D20+Lansing!D20+MEC_BHER!D20+MERALCO!F20+'Future Project 09'!D20+'NV Energy'!D20+TPC!D20+'USTDA_EC_CELEC-EP'!D20+'Future Project 10'!D20+UNOPS_VN!D20+'Future Project 11'!D20+'SDGE Implementation'!D20+'Future Project 02'!D20+'Future Project 03'!D20+'Future Project 04'!D20+'Future Project 05'!D20+'Future Project 06'!D20+'Future Project 07'!D20+'Future Project 08'!D20+Kosovo!D20</f>
        <v>167</v>
      </c>
      <c r="E20" s="195">
        <f>'AEP D_Nexus'!E20+ANDE_ADMS!E20+'ATCO_OMS Support'!E20+Avangrid_NY!E20+'Avangrid ADMS'!E20+Barbados!E20+'BEL_ED-LF'!E20+'BWP ADMS'!E20+CEATI!E20+Lansing!E20+MEC_BHER!E20+MERALCO!G20+'Future Project 09'!E20+'NV Energy'!E20+TPC!E20+'USTDA_EC_CELEC-EP'!E20+'Future Project 10'!E20+UNOPS_VN!E20+'Future Project 11'!E20+'SDGE Implementation'!E20+'Future Project 02'!E20+'Future Project 03'!E20+'Future Project 04'!E20+'Future Project 05'!E20+'Future Project 06'!E20+'Future Project 07'!E20+'Future Project 08'!E20+Kosovo!E20</f>
        <v>173</v>
      </c>
      <c r="F20" s="195">
        <f>'AEP D_Nexus'!F20+ANDE_ADMS!F20+'ATCO_OMS Support'!F20+Avangrid_NY!F20+'Avangrid ADMS'!F20+Barbados!F20+'BEL_ED-LF'!F20+'BWP ADMS'!F20+CEATI!F20+Lansing!F20+MEC_BHER!F20+MERALCO!H20+'Future Project 09'!F20+'NV Energy'!F20+TPC!F20+'USTDA_EC_CELEC-EP'!F20+'Future Project 10'!F20+UNOPS_VN!F20+'Future Project 11'!F20+'SDGE Implementation'!F20+'Future Project 02'!F20+'Future Project 03'!F20+'Future Project 04'!F20+'Future Project 05'!F20+'Future Project 06'!F20+'Future Project 07'!F20+'Future Project 08'!F20+Kosovo!F20</f>
        <v>139</v>
      </c>
      <c r="G20" s="195">
        <f>'AEP D_Nexus'!G20+ANDE_ADMS!G20+'ATCO_OMS Support'!G20+Avangrid_NY!G20+'Avangrid ADMS'!G20+Barbados!G20+'BEL_ED-LF'!G20+'BWP ADMS'!G20+CEATI!G20+Lansing!G20+MEC_BHER!G20+MERALCO!I20+'Future Project 09'!G20+'NV Energy'!G20+TPC!G20+'USTDA_EC_CELEC-EP'!G20+'Future Project 10'!G20+UNOPS_VN!G20+'Future Project 11'!G20+'SDGE Implementation'!G20+'Future Project 02'!G20+'Future Project 03'!G20+'Future Project 04'!G20+'Future Project 05'!G20+'Future Project 06'!G20+'Future Project 07'!G20+'Future Project 08'!G20+Kosovo!G20</f>
        <v>132</v>
      </c>
      <c r="H20" s="195">
        <f>'AEP D_Nexus'!H20+ANDE_ADMS!H20+'ATCO_OMS Support'!H20+Avangrid_NY!H20+'Avangrid ADMS'!H20+Barbados!H20+'BEL_ED-LF'!H20+'BWP ADMS'!H20+CEATI!H20+Lansing!H20+MEC_BHER!H20+MERALCO!J17+'Future Project 09'!H20+'NV Energy'!H20+TPC!H20+'USTDA_EC_CELEC-EP'!H20+'Future Project 10'!H20+UNOPS_VN!H20+'Future Project 11'!H20+'SDGE Implementation'!H20+'Future Project 02'!H20+'Future Project 03'!H20+'Future Project 04'!H20+'Future Project 05'!H20+'Future Project 06'!H20+'Future Project 07'!H20+'Future Project 08'!H20+Kosovo!H20</f>
        <v>163</v>
      </c>
      <c r="I20" s="195">
        <f>'AEP D_Nexus'!I20+ANDE_ADMS!I20+'ATCO_OMS Support'!I20+Avangrid_NY!I20+'Avangrid ADMS'!I20+Barbados!I20+'BEL_ED-LF'!I20+'BWP ADMS'!I20+CEATI!I20+Lansing!I20+MEC_BHER!I20+MERALCO!K17+'Future Project 09'!I20+'NV Energy'!I20+TPC!I20+'USTDA_EC_CELEC-EP'!I20+'Future Project 10'!I20+UNOPS_VN!I20+'Future Project 11'!I20+'SDGE Implementation'!I20+'Future Project 02'!I20+'Future Project 03'!I20+'Future Project 04'!I20+'Future Project 05'!I20+'Future Project 06'!I20+'Future Project 07'!I20+'Future Project 08'!I20+Kosovo!I20</f>
        <v>176</v>
      </c>
      <c r="J20" s="195">
        <f>'AEP D_Nexus'!J20+ANDE_ADMS!J20+'ATCO_OMS Support'!J20+Avangrid_NY!J20+'Avangrid ADMS'!J20+Barbados!J20+'BEL_ED-LF'!J20+'BWP ADMS'!J20+CEATI!J20+Lansing!J20+MEC_BHER!J20+MERALCO!L17+'Future Project 09'!J20+'NV Energy'!J20+TPC!J20+'USTDA_EC_CELEC-EP'!J20+'Future Project 10'!J20+UNOPS_VN!J20+'Future Project 11'!J20+'SDGE Implementation'!J20+'Future Project 02'!J20+'Future Project 03'!J20+'Future Project 04'!J20+'Future Project 05'!J20+'Future Project 06'!J20+'Future Project 07'!J20+'Future Project 08'!J20+Kosovo!J20</f>
        <v>88</v>
      </c>
      <c r="K20" s="195">
        <f>'AEP D_Nexus'!K20+ANDE_ADMS!K20+'ATCO_OMS Support'!K20+Avangrid_NY!K20+'Avangrid ADMS'!K20+Barbados!K20+'BEL_ED-LF'!K20+'BWP ADMS'!K20+CEATI!K20+Lansing!K20+MEC_BHER!K20+MERALCO!M17+'Future Project 09'!K20+'NV Energy'!K20+TPC!K20+'USTDA_EC_CELEC-EP'!K20+'Future Project 10'!K20+UNOPS_VN!K20+'Future Project 11'!K20+'SDGE Implementation'!K20+'Future Project 02'!K20+'Future Project 03'!K20+'Future Project 04'!K20+'Future Project 05'!K20+'Future Project 06'!K20+'Future Project 07'!K20+'Future Project 08'!K20+Kosovo!K20</f>
        <v>128</v>
      </c>
      <c r="L20" s="195">
        <f>'AEP D_Nexus'!L20+ANDE_ADMS!L20+'ATCO_OMS Support'!L20+Avangrid_NY!L20+'Avangrid ADMS'!L20+Barbados!L20+'BEL_ED-LF'!L20+'BWP ADMS'!L20+CEATI!L20+Lansing!L20+MEC_BHER!L20+MERALCO!N17+'Future Project 09'!L20+'NV Energy'!L20+TPC!L20+'USTDA_EC_CELEC-EP'!L20+'Future Project 10'!L20+UNOPS_VN!L20+'Future Project 11'!L20+'SDGE Implementation'!L20+'Future Project 02'!L20+'Future Project 03'!L20+'Future Project 04'!L20+'Future Project 05'!L20+'Future Project 06'!L20+'Future Project 07'!L20+'Future Project 08'!L20+Kosovo!L20</f>
        <v>128</v>
      </c>
      <c r="M20" s="195">
        <f>'AEP D_Nexus'!M20+ANDE_ADMS!M20+'ATCO_OMS Support'!M20+Avangrid_NY!M20+'Avangrid ADMS'!M20+Barbados!M20+'BEL_ED-LF'!M20+'BWP ADMS'!M20+CEATI!M20+Lansing!M20+MEC_BHER!M20+MERALCO!O20+'Future Project 09'!M20+'NV Energy'!M20+TPC!M20+'USTDA_EC_CELEC-EP'!M20+'Future Project 10'!M20+UNOPS_VN!M20+'Future Project 11'!M20+'SDGE Implementation'!M20+'Future Project 02'!M20+'Future Project 03'!M20+'Future Project 04'!M20+'Future Project 05'!M20+'Future Project 06'!M20+'Future Project 07'!M20+'Future Project 08'!M20+Kosovo!M20</f>
        <v>80</v>
      </c>
      <c r="N20" s="195">
        <f>'AEP D_Nexus'!N20+ANDE_ADMS!N20+'ATCO_OMS Support'!N20+Avangrid_NY!N20+'Avangrid ADMS'!N20+Barbados!N20+'BEL_ED-LF'!N20+'BWP ADMS'!N20+CEATI!N20+Lansing!N20+MEC_BHER!N20+MERALCO!P20+'Future Project 09'!N20+'NV Energy'!N20+TPC!N20+'USTDA_EC_CELEC-EP'!N20+'Future Project 10'!N20+UNOPS_VN!N20+'Future Project 11'!N20+'SDGE Implementation'!N20+'Future Project 02'!N20+'Future Project 03'!N20+'Future Project 04'!N20+'Future Project 05'!N20+'Future Project 06'!N20+'Future Project 07'!N20+'Future Project 08'!N20+Kosovo!N20</f>
        <v>80</v>
      </c>
      <c r="O20" s="195">
        <f>'AEP D_Nexus'!O20+ANDE_ADMS!O20+'ATCO_OMS Support'!O20+Avangrid_NY!O20+'Avangrid ADMS'!O20+Barbados!O20+'BEL_ED-LF'!O20+'BWP ADMS'!O20+CEATI!O20+Lansing!O20+MEC_BHER!O20+MERALCO!Q20+'Future Project 09'!O20+'NV Energy'!O20+TPC!O20+'USTDA_EC_CELEC-EP'!O20+'Future Project 10'!O20+UNOPS_VN!O20+'Future Project 11'!O20+'SDGE Implementation'!O20+'Future Project 02'!O20+'Future Project 03'!O20+'Future Project 04'!O20+'Future Project 05'!O20+'Future Project 06'!O20+'Future Project 07'!O20+'Future Project 08'!O20+Kosovo!O20</f>
        <v>120</v>
      </c>
      <c r="P20" s="195">
        <f>'AEP D_Nexus'!P20+ANDE_ADMS!P20+'ATCO_OMS Support'!P20+Avangrid_NY!P20+'Avangrid ADMS'!P20+Barbados!P20+'BEL_ED-LF'!P20+'BWP ADMS'!P20+CEATI!P20+Lansing!P20+MEC_BHER!P20+MERALCO!R20+'Future Project 09'!P20+'NV Energy'!P20+TPC!P20+'USTDA_EC_CELEC-EP'!P20+'Future Project 10'!P20+UNOPS_VN!P20+'Future Project 11'!P20+'SDGE Implementation'!P20+'Future Project 02'!P20+'Future Project 03'!P20+'Future Project 04'!P20+'Future Project 05'!P20+'Future Project 06'!P20+'Future Project 07'!P20+'Future Project 08'!P20+Kosovo!P20</f>
        <v>120</v>
      </c>
      <c r="Q20" s="195">
        <f>'AEP D_Nexus'!Q20+ANDE_ADMS!Q20+'ATCO_OMS Support'!Q20+Avangrid_NY!Q20+'Avangrid ADMS'!Q20+Barbados!Q20+'BEL_ED-LF'!Q20+'BWP ADMS'!Q20+CEATI!Q20+Lansing!Q20+MEC_BHER!Q20+MERALCO!S20+'Future Project 09'!Q20+'NV Energy'!Q20+TPC!Q20+'USTDA_EC_CELEC-EP'!Q20+'Future Project 10'!Q20+UNOPS_VN!Q20+'Future Project 11'!Q20+'SDGE Implementation'!Q20+'Future Project 02'!Q20+'Future Project 03'!Q20+'Future Project 04'!Q20+'Future Project 05'!Q20+'Future Project 06'!Q20+'Future Project 07'!Q20+'Future Project 08'!Q20+Kosovo!Q20</f>
        <v>120</v>
      </c>
      <c r="R20" s="195">
        <f>'AEP D_Nexus'!R20+ANDE_ADMS!R20+'ATCO_OMS Support'!R20+Avangrid_NY!R20+'Avangrid ADMS'!R20+Barbados!R20+'BEL_ED-LF'!R20+'BWP ADMS'!R20+CEATI!R20+Lansing!R20+MEC_BHER!R20+MERALCO!T20+'Future Project 09'!R20+'NV Energy'!R20+TPC!R20+'USTDA_EC_CELEC-EP'!R20+'Future Project 10'!R20+UNOPS_VN!R20+'Future Project 11'!R20+'SDGE Implementation'!R20+'Future Project 02'!R20+'Future Project 03'!R20+'Future Project 04'!R20+'Future Project 05'!R20+'Future Project 06'!R20+'Future Project 07'!R20+'Future Project 08'!R20+Kosovo!R20</f>
        <v>120</v>
      </c>
      <c r="S20" s="195">
        <f>'AEP D_Nexus'!S20+ANDE_ADMS!S20+'ATCO_OMS Support'!S20+Avangrid_NY!S20+'Avangrid ADMS'!S20+Barbados!S20+'BEL_ED-LF'!S20+'BWP ADMS'!S20+CEATI!S20+Lansing!S20+MEC_BHER!S20+MERALCO!U20+'Future Project 09'!S20+'NV Energy'!S20+TPC!S20+'USTDA_EC_CELEC-EP'!S20+'Future Project 10'!S20+UNOPS_VN!S20+'Future Project 11'!S20+'SDGE Implementation'!S20+'Future Project 02'!S20+'Future Project 03'!S20+'Future Project 04'!S20+'Future Project 05'!S20+'Future Project 06'!S20+'Future Project 07'!S20+'Future Project 08'!S20+Kosovo!S20</f>
        <v>120</v>
      </c>
      <c r="T20" s="195">
        <f>'AEP D_Nexus'!T20+ANDE_ADMS!T20+'ATCO_OMS Support'!T20+Avangrid_NY!T20+'Avangrid ADMS'!T20+Barbados!T20+'BEL_ED-LF'!T20+'BWP ADMS'!T20+CEATI!T20+Lansing!T20+MEC_BHER!T20+MERALCO!V20+'Future Project 09'!T20+'NV Energy'!T20+TPC!T20+'USTDA_EC_CELEC-EP'!T20+'Future Project 10'!T20+UNOPS_VN!T20+'Future Project 11'!T20+'SDGE Implementation'!T20+'Future Project 02'!T20+'Future Project 03'!T20+'Future Project 04'!T20+'Future Project 05'!T20+'Future Project 06'!T20+'Future Project 07'!T20+'Future Project 08'!T20+Kosovo!T20</f>
        <v>120</v>
      </c>
      <c r="U20" s="195">
        <f>'AEP D_Nexus'!U20+ANDE_ADMS!U20+'ATCO_OMS Support'!U20+Avangrid_NY!U20+'Avangrid ADMS'!U20+Barbados!U20+'BEL_ED-LF'!U20+'BWP ADMS'!U20+CEATI!U20+Lansing!U20+MEC_BHER!U20+MERALCO!W20+'Future Project 09'!U20+'NV Energy'!U20+TPC!U20+'USTDA_EC_CELEC-EP'!U20+'Future Project 10'!U20+UNOPS_VN!U20+'Future Project 11'!U20+'SDGE Implementation'!U20+'Future Project 02'!U20+'Future Project 03'!U20+'Future Project 04'!U20+'Future Project 05'!U20+'Future Project 06'!U20+'Future Project 07'!U20+'Future Project 08'!U20+Kosovo!U20</f>
        <v>120</v>
      </c>
      <c r="V20" s="195">
        <f>'AEP D_Nexus'!V20+ANDE_ADMS!V20+'ATCO_OMS Support'!V20+Avangrid_NY!V20+'Avangrid ADMS'!V20+Barbados!V20+'BEL_ED-LF'!V20+'BWP ADMS'!V20+CEATI!V20+Lansing!V20+MEC_BHER!V20+MERALCO!X20+'Future Project 09'!V20+'NV Energy'!V20+TPC!V20+'USTDA_EC_CELEC-EP'!V20+'Future Project 10'!V20+UNOPS_VN!V20+'Future Project 11'!V20+'SDGE Implementation'!V20+'Future Project 02'!V20+'Future Project 03'!V20+'Future Project 04'!V20+'Future Project 05'!V20+'Future Project 06'!V20+'Future Project 07'!V20+'Future Project 08'!V20+Kosovo!V20</f>
        <v>120</v>
      </c>
      <c r="W20" s="195">
        <f>'AEP D_Nexus'!W20+ANDE_ADMS!W20+'ATCO_OMS Support'!W20+Avangrid_NY!W20+'Avangrid ADMS'!W20+Barbados!W20+'BEL_ED-LF'!W20+'BWP ADMS'!W20+CEATI!W20+Lansing!W20+MEC_BHER!W20+MERALCO!Y20+'Future Project 09'!W20+'NV Energy'!W20+TPC!W20+'USTDA_EC_CELEC-EP'!W20+'Future Project 10'!W20+UNOPS_VN!W20+'Future Project 11'!W20+'SDGE Implementation'!W20+'Future Project 02'!W20+'Future Project 03'!W20+'Future Project 04'!W20+'Future Project 05'!W20+'Future Project 06'!W20+'Future Project 07'!W20+'Future Project 08'!W20+Kosovo!W20</f>
        <v>120</v>
      </c>
      <c r="X20" s="195">
        <f>'AEP D_Nexus'!X20+ANDE_ADMS!X20+'ATCO_OMS Support'!X20+Avangrid_NY!X20+'Avangrid ADMS'!X20+Barbados!X20+'BEL_ED-LF'!X20+'BWP ADMS'!X20+CEATI!X20+Lansing!X20+MEC_BHER!X20+MERALCO!Z20+'Future Project 09'!X20+'NV Energy'!X20+TPC!X20+'USTDA_EC_CELEC-EP'!X20+'Future Project 10'!X20+UNOPS_VN!X20+'Future Project 11'!X20+'SDGE Implementation'!X20+'Future Project 02'!X20+'Future Project 03'!X20+'Future Project 04'!X20+'Future Project 05'!X20+'Future Project 06'!X20+'Future Project 07'!X20+'Future Project 08'!X20+Kosovo!X20</f>
        <v>120</v>
      </c>
      <c r="Y20" s="195">
        <f>'AEP D_Nexus'!Y20+ANDE_ADMS!Y20+'ATCO_OMS Support'!Y20+Avangrid_NY!Y20+'Avangrid ADMS'!Y20+Barbados!Y20+'BEL_ED-LF'!Y20+'BWP ADMS'!Y20+CEATI!Y20+Lansing!Y20+MEC_BHER!Y20+MERALCO!AA20+'Future Project 09'!Y20+'NV Energy'!Y20+TPC!Y20+'USTDA_EC_CELEC-EP'!Y20+'Future Project 10'!Y20+UNOPS_VN!Y20+'Future Project 11'!Y20+'SDGE Implementation'!Y20+'Future Project 02'!Y20+'Future Project 03'!Y20+'Future Project 04'!Y20+'Future Project 05'!Y20+'Future Project 06'!Y20+'Future Project 07'!Y20+'Future Project 08'!Y20+Kosovo!Y20</f>
        <v>40</v>
      </c>
      <c r="Z20" s="195">
        <f>'AEP D_Nexus'!Z20+ANDE_ADMS!Z20+'ATCO_OMS Support'!Z20+Avangrid_NY!Z20+'Avangrid ADMS'!Z20+Barbados!Z20+'BEL_ED-LF'!Z20+'BWP ADMS'!Z20+CEATI!Z20+Lansing!Z20+MEC_BHER!Z20+MERALCO!AB20+'Future Project 09'!Z20+'NV Energy'!Z20+TPC!Z20+'USTDA_EC_CELEC-EP'!Z20+'Future Project 10'!Z20+UNOPS_VN!Z20+'Future Project 11'!Z20+'SDGE Implementation'!Z20+'Future Project 02'!Z20+'Future Project 03'!Z20+'Future Project 04'!Z20+'Future Project 05'!Z20+'Future Project 06'!Z20+'Future Project 07'!Z20+'Future Project 08'!Z20+Kosovo!Z20</f>
        <v>40</v>
      </c>
      <c r="AA20" s="131">
        <f t="shared" si="0"/>
        <v>518.25</v>
      </c>
      <c r="AB20" s="131">
        <f t="shared" si="1"/>
        <v>1632.25</v>
      </c>
      <c r="AC20" s="2">
        <f t="shared" si="2"/>
        <v>1.0282738095238095</v>
      </c>
      <c r="AD20" s="2">
        <f t="shared" si="3"/>
        <v>0.82022613065326633</v>
      </c>
    </row>
    <row r="21" spans="2:30">
      <c r="B21" s="98"/>
      <c r="C21" s="195">
        <f>'AEP D_Nexus'!C21+ANDE_ADMS!C21+'ATCO_OMS Support'!C21+Avangrid_NY!C21+'Avangrid ADMS'!C21+Barbados!C21+'BEL_ED-LF'!C21+'BWP ADMS'!C21+CEATI!C21+Lansing!C21+MEC_BHER!C21+MERALCO!E21+'Future Project 09'!C21+'NV Energy'!C21+TPC!C21+'USTDA_EC_CELEC-EP'!C21+'Future Project 10'!C21+UNOPS_VN!C21+'Future Project 11'!C21+'SDGE Implementation'!C21+'Future Project 02'!C21+'Future Project 03'!C21+'Future Project 04'!C21+'Future Project 05'!C21+'Future Project 06'!C21+'Future Project 07'!C21+'Future Project 08'!C21+Kosovo!C21</f>
        <v>0</v>
      </c>
      <c r="D21" s="195">
        <f>'AEP D_Nexus'!D21+ANDE_ADMS!D21+'ATCO_OMS Support'!D21+Avangrid_NY!D21+'Avangrid ADMS'!D21+Barbados!D21+'BEL_ED-LF'!D21+'BWP ADMS'!D21+CEATI!D21+Lansing!D21+MEC_BHER!D21+MERALCO!F21+'Future Project 09'!D21+'NV Energy'!D21+TPC!D21+'USTDA_EC_CELEC-EP'!D21+'Future Project 10'!D21+UNOPS_VN!D21+'Future Project 11'!D21+'SDGE Implementation'!D21+'Future Project 02'!D21+'Future Project 03'!D21+'Future Project 04'!D21+'Future Project 05'!D21+'Future Project 06'!D21+'Future Project 07'!D21+'Future Project 08'!D21+Kosovo!D21</f>
        <v>0</v>
      </c>
      <c r="E21" s="195">
        <f>'AEP D_Nexus'!E21+ANDE_ADMS!E21+'ATCO_OMS Support'!E21+Avangrid_NY!E21+'Avangrid ADMS'!E21+Barbados!E21+'BEL_ED-LF'!E21+'BWP ADMS'!E21+CEATI!E21+Lansing!E21+MEC_BHER!E21+MERALCO!G21+'Future Project 09'!E21+'NV Energy'!E21+TPC!E21+'USTDA_EC_CELEC-EP'!E21+'Future Project 10'!E21+UNOPS_VN!E21+'Future Project 11'!E21+'SDGE Implementation'!E21+'Future Project 02'!E21+'Future Project 03'!E21+'Future Project 04'!E21+'Future Project 05'!E21+'Future Project 06'!E21+'Future Project 07'!E21+'Future Project 08'!E21+Kosovo!E21</f>
        <v>0</v>
      </c>
      <c r="F21" s="195">
        <f>'AEP D_Nexus'!F21+ANDE_ADMS!F21+'ATCO_OMS Support'!F21+Avangrid_NY!F21+'Avangrid ADMS'!F21+Barbados!F21+'BEL_ED-LF'!F21+'BWP ADMS'!F21+CEATI!F21+Lansing!F21+MEC_BHER!F21+MERALCO!H21+'Future Project 09'!F21+'NV Energy'!F21+TPC!F21+'USTDA_EC_CELEC-EP'!F21+'Future Project 10'!F21+UNOPS_VN!F21+'Future Project 11'!F21+'SDGE Implementation'!F21+'Future Project 02'!F21+'Future Project 03'!F21+'Future Project 04'!F21+'Future Project 05'!F21+'Future Project 06'!F21+'Future Project 07'!F21+'Future Project 08'!F21+Kosovo!F21</f>
        <v>0</v>
      </c>
      <c r="G21" s="195">
        <f>'AEP D_Nexus'!G21+ANDE_ADMS!G21+'ATCO_OMS Support'!G21+Avangrid_NY!G21+'Avangrid ADMS'!G21+Barbados!G21+'BEL_ED-LF'!G21+'BWP ADMS'!G21+CEATI!G21+Lansing!G21+MEC_BHER!G21+MERALCO!I21+'Future Project 09'!G21+'NV Energy'!G21+TPC!G21+'USTDA_EC_CELEC-EP'!G21+'Future Project 10'!G21+UNOPS_VN!G21+'Future Project 11'!G21+'SDGE Implementation'!G21+'Future Project 02'!G21+'Future Project 03'!G21+'Future Project 04'!G21+'Future Project 05'!G21+'Future Project 06'!G21+'Future Project 07'!G21+'Future Project 08'!G21+Kosovo!G21</f>
        <v>0</v>
      </c>
      <c r="H21" s="195">
        <f>'AEP D_Nexus'!H21+ANDE_ADMS!H21+'ATCO_OMS Support'!H21+Avangrid_NY!H21+'Avangrid ADMS'!H21+Barbados!H21+'BEL_ED-LF'!H21+'BWP ADMS'!H21+CEATI!H21+Lansing!H21+MEC_BHER!H21+MERALCO!J21+'Future Project 09'!H21+'NV Energy'!H21+TPC!H21+'USTDA_EC_CELEC-EP'!H21+'Future Project 10'!H21+UNOPS_VN!H21+'Future Project 11'!H21+'SDGE Implementation'!H21+'Future Project 02'!H21+'Future Project 03'!H21+'Future Project 04'!H21+'Future Project 05'!H21+'Future Project 06'!H21+'Future Project 07'!H21+'Future Project 08'!H21+Kosovo!H21</f>
        <v>0</v>
      </c>
      <c r="I21" s="195">
        <f>'AEP D_Nexus'!I21+ANDE_ADMS!I21+'ATCO_OMS Support'!I21+Avangrid_NY!I21+'Avangrid ADMS'!I21+Barbados!I21+'BEL_ED-LF'!I21+'BWP ADMS'!I21+CEATI!I21+Lansing!I21+MEC_BHER!I21+MERALCO!K21+'Future Project 09'!I21+'NV Energy'!I21+TPC!I21+'USTDA_EC_CELEC-EP'!I21+'Future Project 10'!I21+UNOPS_VN!I21+'Future Project 11'!I21+'SDGE Implementation'!I21+'Future Project 02'!I21+'Future Project 03'!I21+'Future Project 04'!I21+'Future Project 05'!I21+'Future Project 06'!I21+'Future Project 07'!I21+'Future Project 08'!I21+Kosovo!I21</f>
        <v>0</v>
      </c>
      <c r="J21" s="195">
        <f>'AEP D_Nexus'!J21+ANDE_ADMS!J21+'ATCO_OMS Support'!J21+Avangrid_NY!J21+'Avangrid ADMS'!J21+Barbados!J21+'BEL_ED-LF'!J21+'BWP ADMS'!J21+CEATI!J21+Lansing!J21+MEC_BHER!J21+MERALCO!L21+'Future Project 09'!J21+'NV Energy'!J21+TPC!J21+'USTDA_EC_CELEC-EP'!J21+'Future Project 10'!J21+UNOPS_VN!J21+'Future Project 11'!J21+'SDGE Implementation'!J21+'Future Project 02'!J21+'Future Project 03'!J21+'Future Project 04'!J21+'Future Project 05'!J21+'Future Project 06'!J21+'Future Project 07'!J21+'Future Project 08'!J21+Kosovo!J21</f>
        <v>0</v>
      </c>
      <c r="K21" s="195">
        <f>'AEP D_Nexus'!K21+ANDE_ADMS!K21+'ATCO_OMS Support'!K21+Avangrid_NY!K21+'Avangrid ADMS'!K21+Barbados!K21+'BEL_ED-LF'!K21+'BWP ADMS'!K21+CEATI!K21+Lansing!K21+MEC_BHER!K21+MERALCO!M21+'Future Project 09'!K21+'NV Energy'!K21+TPC!K21+'USTDA_EC_CELEC-EP'!K21+'Future Project 10'!K21+UNOPS_VN!K21+'Future Project 11'!K21+'SDGE Implementation'!K21+'Future Project 02'!K21+'Future Project 03'!K21+'Future Project 04'!K21+'Future Project 05'!K21+'Future Project 06'!K21+'Future Project 07'!K21+'Future Project 08'!K21+Kosovo!K21</f>
        <v>0</v>
      </c>
      <c r="L21" s="195">
        <f>'AEP D_Nexus'!L21+ANDE_ADMS!L21+'ATCO_OMS Support'!L21+Avangrid_NY!L21+'Avangrid ADMS'!L21+Barbados!L21+'BEL_ED-LF'!L21+'BWP ADMS'!L21+CEATI!L21+Lansing!L21+MEC_BHER!L21+MERALCO!N21+'Future Project 09'!L21+'NV Energy'!L21+TPC!L21+'USTDA_EC_CELEC-EP'!L21+'Future Project 10'!L21+UNOPS_VN!L21+'Future Project 11'!L21+'SDGE Implementation'!L21+'Future Project 02'!L21+'Future Project 03'!L21+'Future Project 04'!L21+'Future Project 05'!L21+'Future Project 06'!L21+'Future Project 07'!L21+'Future Project 08'!L21+Kosovo!L21</f>
        <v>0</v>
      </c>
      <c r="M21" s="195">
        <f>'AEP D_Nexus'!M21+ANDE_ADMS!M21+'ATCO_OMS Support'!M21+Avangrid_NY!M21+'Avangrid ADMS'!M21+Barbados!M21+'BEL_ED-LF'!M21+'BWP ADMS'!M21+CEATI!M21+Lansing!M21+MEC_BHER!M21+MERALCO!O21+'Future Project 09'!M21+'NV Energy'!M21+TPC!M21+'USTDA_EC_CELEC-EP'!M21+'Future Project 10'!M21+UNOPS_VN!M21+'Future Project 11'!M21+'SDGE Implementation'!M21+'Future Project 02'!M21+'Future Project 03'!M21+'Future Project 04'!M21+'Future Project 05'!M21+'Future Project 06'!M21+'Future Project 07'!M21+'Future Project 08'!M21+Kosovo!M21</f>
        <v>0</v>
      </c>
      <c r="N21" s="195">
        <f>'AEP D_Nexus'!N21+ANDE_ADMS!N21+'ATCO_OMS Support'!N21+Avangrid_NY!N21+'Avangrid ADMS'!N21+Barbados!N21+'BEL_ED-LF'!N21+'BWP ADMS'!N21+CEATI!N21+Lansing!N21+MEC_BHER!N21+MERALCO!P21+'Future Project 09'!N21+'NV Energy'!N21+TPC!N21+'USTDA_EC_CELEC-EP'!N21+'Future Project 10'!N21+UNOPS_VN!N21+'Future Project 11'!N21+'SDGE Implementation'!N21+'Future Project 02'!N21+'Future Project 03'!N21+'Future Project 04'!N21+'Future Project 05'!N21+'Future Project 06'!N21+'Future Project 07'!N21+'Future Project 08'!N21+Kosovo!N21</f>
        <v>0</v>
      </c>
      <c r="O21" s="195">
        <f>'AEP D_Nexus'!O21+ANDE_ADMS!O21+'ATCO_OMS Support'!O21+Avangrid_NY!O21+'Avangrid ADMS'!O21+Barbados!O21+'BEL_ED-LF'!O21+'BWP ADMS'!O21+CEATI!O21+Lansing!O21+MEC_BHER!O21+MERALCO!Q21+'Future Project 09'!O21+'NV Energy'!O21+TPC!O21+'USTDA_EC_CELEC-EP'!O21+'Future Project 10'!O21+UNOPS_VN!O21+'Future Project 11'!O21+'SDGE Implementation'!O21+'Future Project 02'!O21+'Future Project 03'!O21+'Future Project 04'!O21+'Future Project 05'!O21+'Future Project 06'!O21+'Future Project 07'!O21+'Future Project 08'!O21+Kosovo!O21</f>
        <v>0</v>
      </c>
      <c r="P21" s="195">
        <f>'AEP D_Nexus'!P21+ANDE_ADMS!P21+'ATCO_OMS Support'!P21+Avangrid_NY!P21+'Avangrid ADMS'!P21+Barbados!P21+'BEL_ED-LF'!P21+'BWP ADMS'!P21+CEATI!P21+Lansing!P21+MEC_BHER!P21+MERALCO!R21+'Future Project 09'!P21+'NV Energy'!P21+TPC!P21+'USTDA_EC_CELEC-EP'!P21+'Future Project 10'!P21+UNOPS_VN!P21+'Future Project 11'!P21+'SDGE Implementation'!P21+'Future Project 02'!P21+'Future Project 03'!P21+'Future Project 04'!P21+'Future Project 05'!P21+'Future Project 06'!P21+'Future Project 07'!P21+'Future Project 08'!P21+Kosovo!P21</f>
        <v>0</v>
      </c>
      <c r="Q21" s="195">
        <f>'AEP D_Nexus'!Q21+ANDE_ADMS!Q21+'ATCO_OMS Support'!Q21+Avangrid_NY!Q21+'Avangrid ADMS'!Q21+Barbados!Q21+'BEL_ED-LF'!Q21+'BWP ADMS'!Q21+CEATI!Q21+Lansing!Q21+MEC_BHER!Q21+MERALCO!S21+'Future Project 09'!Q21+'NV Energy'!Q21+TPC!Q21+'USTDA_EC_CELEC-EP'!Q21+'Future Project 10'!Q21+UNOPS_VN!Q21+'Future Project 11'!Q21+'SDGE Implementation'!Q21+'Future Project 02'!Q21+'Future Project 03'!Q21+'Future Project 04'!Q21+'Future Project 05'!Q21+'Future Project 06'!Q21+'Future Project 07'!Q21+'Future Project 08'!Q21+Kosovo!Q21</f>
        <v>0</v>
      </c>
      <c r="R21" s="195">
        <f>'AEP D_Nexus'!R21+ANDE_ADMS!R21+'ATCO_OMS Support'!R21+Avangrid_NY!R21+'Avangrid ADMS'!R21+Barbados!R21+'BEL_ED-LF'!R21+'BWP ADMS'!R21+CEATI!R21+Lansing!R21+MEC_BHER!R21+MERALCO!T21+'Future Project 09'!R21+'NV Energy'!R21+TPC!R21+'USTDA_EC_CELEC-EP'!R21+'Future Project 10'!R21+UNOPS_VN!R21+'Future Project 11'!R21+'SDGE Implementation'!R21+'Future Project 02'!R21+'Future Project 03'!R21+'Future Project 04'!R21+'Future Project 05'!R21+'Future Project 06'!R21+'Future Project 07'!R21+'Future Project 08'!R21+Kosovo!R21</f>
        <v>0</v>
      </c>
      <c r="S21" s="195">
        <f>'AEP D_Nexus'!S21+ANDE_ADMS!S21+'ATCO_OMS Support'!S21+Avangrid_NY!S21+'Avangrid ADMS'!S21+Barbados!S21+'BEL_ED-LF'!S21+'BWP ADMS'!S21+CEATI!S21+Lansing!S21+MEC_BHER!S21+MERALCO!U21+'Future Project 09'!S21+'NV Energy'!S21+TPC!S21+'USTDA_EC_CELEC-EP'!S21+'Future Project 10'!S21+UNOPS_VN!S21+'Future Project 11'!S21+'SDGE Implementation'!S21+'Future Project 02'!S21+'Future Project 03'!S21+'Future Project 04'!S21+'Future Project 05'!S21+'Future Project 06'!S21+'Future Project 07'!S21+'Future Project 08'!S21+Kosovo!S21</f>
        <v>0</v>
      </c>
      <c r="T21" s="195">
        <f>'AEP D_Nexus'!T21+ANDE_ADMS!T21+'ATCO_OMS Support'!T21+Avangrid_NY!T21+'Avangrid ADMS'!T21+Barbados!T21+'BEL_ED-LF'!T21+'BWP ADMS'!T21+CEATI!T21+Lansing!T21+MEC_BHER!T21+MERALCO!V21+'Future Project 09'!T21+'NV Energy'!T21+TPC!T21+'USTDA_EC_CELEC-EP'!T21+'Future Project 10'!T21+UNOPS_VN!T21+'Future Project 11'!T21+'SDGE Implementation'!T21+'Future Project 02'!T21+'Future Project 03'!T21+'Future Project 04'!T21+'Future Project 05'!T21+'Future Project 06'!T21+'Future Project 07'!T21+'Future Project 08'!T21+Kosovo!T21</f>
        <v>0</v>
      </c>
      <c r="U21" s="195">
        <f>'AEP D_Nexus'!U21+ANDE_ADMS!U21+'ATCO_OMS Support'!U21+Avangrid_NY!U21+'Avangrid ADMS'!U21+Barbados!U21+'BEL_ED-LF'!U21+'BWP ADMS'!U21+CEATI!U21+Lansing!U21+MEC_BHER!U21+MERALCO!W21+'Future Project 09'!U21+'NV Energy'!U21+TPC!U21+'USTDA_EC_CELEC-EP'!U21+'Future Project 10'!U21+UNOPS_VN!U21+'Future Project 11'!U21+'SDGE Implementation'!U21+'Future Project 02'!U21+'Future Project 03'!U21+'Future Project 04'!U21+'Future Project 05'!U21+'Future Project 06'!U21+'Future Project 07'!U21+'Future Project 08'!U21+Kosovo!U21</f>
        <v>0</v>
      </c>
      <c r="V21" s="195">
        <f>'AEP D_Nexus'!V21+ANDE_ADMS!V21+'ATCO_OMS Support'!V21+Avangrid_NY!V21+'Avangrid ADMS'!V21+Barbados!V21+'BEL_ED-LF'!V21+'BWP ADMS'!V21+CEATI!V21+Lansing!V21+MEC_BHER!V21+MERALCO!X21+'Future Project 09'!V21+'NV Energy'!V21+TPC!V21+'USTDA_EC_CELEC-EP'!V21+'Future Project 10'!V21+UNOPS_VN!V21+'Future Project 11'!V21+'SDGE Implementation'!V21+'Future Project 02'!V21+'Future Project 03'!V21+'Future Project 04'!V21+'Future Project 05'!V21+'Future Project 06'!V21+'Future Project 07'!V21+'Future Project 08'!V21+Kosovo!V21</f>
        <v>0</v>
      </c>
      <c r="W21" s="195">
        <f>'AEP D_Nexus'!W21+ANDE_ADMS!W21+'ATCO_OMS Support'!W21+Avangrid_NY!W21+'Avangrid ADMS'!W21+Barbados!W21+'BEL_ED-LF'!W21+'BWP ADMS'!W21+CEATI!W21+Lansing!W21+MEC_BHER!W21+MERALCO!Y21+'Future Project 09'!W21+'NV Energy'!W21+TPC!W21+'USTDA_EC_CELEC-EP'!W21+'Future Project 10'!W21+UNOPS_VN!W21+'Future Project 11'!W21+'SDGE Implementation'!W21+'Future Project 02'!W21+'Future Project 03'!W21+'Future Project 04'!W21+'Future Project 05'!W21+'Future Project 06'!W21+'Future Project 07'!W21+'Future Project 08'!W21+Kosovo!W21</f>
        <v>0</v>
      </c>
      <c r="X21" s="195">
        <f>'AEP D_Nexus'!X21+ANDE_ADMS!X21+'ATCO_OMS Support'!X21+Avangrid_NY!X21+'Avangrid ADMS'!X21+Barbados!X21+'BEL_ED-LF'!X21+'BWP ADMS'!X21+CEATI!X21+Lansing!X21+MEC_BHER!X21+MERALCO!Z21+'Future Project 09'!X21+'NV Energy'!X21+TPC!X21+'USTDA_EC_CELEC-EP'!X21+'Future Project 10'!X21+UNOPS_VN!X21+'Future Project 11'!X21+'SDGE Implementation'!X21+'Future Project 02'!X21+'Future Project 03'!X21+'Future Project 04'!X21+'Future Project 05'!X21+'Future Project 06'!X21+'Future Project 07'!X21+'Future Project 08'!X21+Kosovo!X21</f>
        <v>0</v>
      </c>
      <c r="Y21" s="195">
        <f>'AEP D_Nexus'!Y21+ANDE_ADMS!Y21+'ATCO_OMS Support'!Y21+Avangrid_NY!Y21+'Avangrid ADMS'!Y21+Barbados!Y21+'BEL_ED-LF'!Y21+'BWP ADMS'!Y21+CEATI!Y21+Lansing!Y21+MEC_BHER!Y21+MERALCO!AA21+'Future Project 09'!Y21+'NV Energy'!Y21+TPC!Y21+'USTDA_EC_CELEC-EP'!Y21+'Future Project 10'!Y21+UNOPS_VN!Y21+'Future Project 11'!Y21+'SDGE Implementation'!Y21+'Future Project 02'!Y21+'Future Project 03'!Y21+'Future Project 04'!Y21+'Future Project 05'!Y21+'Future Project 06'!Y21+'Future Project 07'!Y21+'Future Project 08'!Y21+Kosovo!Y21</f>
        <v>0</v>
      </c>
      <c r="Z21" s="195">
        <f>'AEP D_Nexus'!Z21+ANDE_ADMS!Z21+'ATCO_OMS Support'!Z21+Avangrid_NY!Z21+'Avangrid ADMS'!Z21+Barbados!Z21+'BEL_ED-LF'!Z21+'BWP ADMS'!Z21+CEATI!Z21+Lansing!Z21+MEC_BHER!Z21+MERALCO!AB21+'Future Project 09'!Z21+'NV Energy'!Z21+TPC!Z21+'USTDA_EC_CELEC-EP'!Z21+'Future Project 10'!Z21+UNOPS_VN!Z21+'Future Project 11'!Z21+'SDGE Implementation'!Z21+'Future Project 02'!Z21+'Future Project 03'!Z21+'Future Project 04'!Z21+'Future Project 05'!Z21+'Future Project 06'!Z21+'Future Project 07'!Z21+'Future Project 08'!Z21+Kosovo!Z21</f>
        <v>0</v>
      </c>
      <c r="AA21" s="45"/>
      <c r="AB21" s="45">
        <f t="shared" ref="AB21:AB25" si="4">SUM(C21:N21)</f>
        <v>0</v>
      </c>
      <c r="AC21" s="2">
        <f t="shared" ref="AC21:AC25" si="5">AA21/$AC$2</f>
        <v>0</v>
      </c>
      <c r="AD21" s="2">
        <f t="shared" ref="AD21:AD25" si="6">AB21/$AC$3</f>
        <v>0</v>
      </c>
    </row>
    <row r="22" spans="2:30">
      <c r="B22" s="98"/>
      <c r="C22" s="195">
        <f>'AEP D_Nexus'!C22+ANDE_ADMS!C22+'ATCO_OMS Support'!C22+Avangrid_NY!C22+'Avangrid ADMS'!C22+Barbados!C22+'BEL_ED-LF'!C22+'BWP ADMS'!C22+CEATI!C22+Lansing!C22+MEC_BHER!C22+MERALCO!E22+'Future Project 09'!C22+'NV Energy'!C22+TPC!C22+'USTDA_EC_CELEC-EP'!C22+'Future Project 10'!C22+UNOPS_VN!C22+'Future Project 11'!C22+'SDGE Implementation'!C22+'Future Project 02'!C22+'Future Project 03'!C22+'Future Project 04'!C22+'Future Project 05'!C22+'Future Project 06'!C22+'Future Project 07'!C22+'Future Project 08'!C22+Kosovo!C22</f>
        <v>0</v>
      </c>
      <c r="D22" s="195">
        <f>'AEP D_Nexus'!D22+ANDE_ADMS!D22+'ATCO_OMS Support'!D22+Avangrid_NY!D22+'Avangrid ADMS'!D22+Barbados!D22+'BEL_ED-LF'!D22+'BWP ADMS'!D22+CEATI!D22+Lansing!D22+MEC_BHER!D22+MERALCO!F22+'Future Project 09'!D22+'NV Energy'!D22+TPC!D22+'USTDA_EC_CELEC-EP'!D22+'Future Project 10'!D22+UNOPS_VN!D22+'Future Project 11'!D22+'SDGE Implementation'!D22+'Future Project 02'!D22+'Future Project 03'!D22+'Future Project 04'!D22+'Future Project 05'!D22+'Future Project 06'!D22+'Future Project 07'!D22+'Future Project 08'!D22+Kosovo!D22</f>
        <v>0</v>
      </c>
      <c r="E22" s="195">
        <f>'AEP D_Nexus'!E22+ANDE_ADMS!E22+'ATCO_OMS Support'!E22+Avangrid_NY!E22+'Avangrid ADMS'!E22+Barbados!E22+'BEL_ED-LF'!E22+'BWP ADMS'!E22+CEATI!E22+Lansing!E22+MEC_BHER!E22+MERALCO!G22+'Future Project 09'!E22+'NV Energy'!E22+TPC!E22+'USTDA_EC_CELEC-EP'!E22+'Future Project 10'!E22+UNOPS_VN!E22+'Future Project 11'!E22+'SDGE Implementation'!E22+'Future Project 02'!E22+'Future Project 03'!E22+'Future Project 04'!E22+'Future Project 05'!E22+'Future Project 06'!E22+'Future Project 07'!E22+'Future Project 08'!E22+Kosovo!E22</f>
        <v>0</v>
      </c>
      <c r="F22" s="195">
        <f>'AEP D_Nexus'!F22+ANDE_ADMS!F22+'ATCO_OMS Support'!F22+Avangrid_NY!F22+'Avangrid ADMS'!F22+Barbados!F22+'BEL_ED-LF'!F22+'BWP ADMS'!F22+CEATI!F22+Lansing!F22+MEC_BHER!F22+MERALCO!H22+'Future Project 09'!F22+'NV Energy'!F22+TPC!F22+'USTDA_EC_CELEC-EP'!F22+'Future Project 10'!F22+UNOPS_VN!F22+'Future Project 11'!F22+'SDGE Implementation'!F22+'Future Project 02'!F22+'Future Project 03'!F22+'Future Project 04'!F22+'Future Project 05'!F22+'Future Project 06'!F22+'Future Project 07'!F22+'Future Project 08'!F22+Kosovo!F22</f>
        <v>0</v>
      </c>
      <c r="G22" s="195">
        <f>'AEP D_Nexus'!G22+ANDE_ADMS!G22+'ATCO_OMS Support'!G22+Avangrid_NY!G22+'Avangrid ADMS'!G22+Barbados!G22+'BEL_ED-LF'!G22+'BWP ADMS'!G22+CEATI!G22+Lansing!G22+MEC_BHER!G22+MERALCO!I22+'Future Project 09'!G22+'NV Energy'!G22+TPC!G22+'USTDA_EC_CELEC-EP'!G22+'Future Project 10'!G22+UNOPS_VN!G22+'Future Project 11'!G22+'SDGE Implementation'!G22+'Future Project 02'!G22+'Future Project 03'!G22+'Future Project 04'!G22+'Future Project 05'!G22+'Future Project 06'!G22+'Future Project 07'!G22+'Future Project 08'!G22+Kosovo!G22</f>
        <v>0</v>
      </c>
      <c r="H22" s="195">
        <f>'AEP D_Nexus'!H22+ANDE_ADMS!H22+'ATCO_OMS Support'!H22+Avangrid_NY!H22+'Avangrid ADMS'!H22+Barbados!H22+'BEL_ED-LF'!H22+'BWP ADMS'!H22+CEATI!H22+Lansing!H22+MEC_BHER!H22+MERALCO!J22+'Future Project 09'!H22+'NV Energy'!H22+TPC!H22+'USTDA_EC_CELEC-EP'!H22+'Future Project 10'!H22+UNOPS_VN!H22+'Future Project 11'!H22+'SDGE Implementation'!H22+'Future Project 02'!H22+'Future Project 03'!H22+'Future Project 04'!H22+'Future Project 05'!H22+'Future Project 06'!H22+'Future Project 07'!H22+'Future Project 08'!H22+Kosovo!H22</f>
        <v>0</v>
      </c>
      <c r="I22" s="195">
        <f>'AEP D_Nexus'!I22+ANDE_ADMS!I22+'ATCO_OMS Support'!I22+Avangrid_NY!I22+'Avangrid ADMS'!I22+Barbados!I22+'BEL_ED-LF'!I22+'BWP ADMS'!I22+CEATI!I22+Lansing!I22+MEC_BHER!I22+MERALCO!K22+'Future Project 09'!I22+'NV Energy'!I22+TPC!I22+'USTDA_EC_CELEC-EP'!I22+'Future Project 10'!I22+UNOPS_VN!I22+'Future Project 11'!I22+'SDGE Implementation'!I22+'Future Project 02'!I22+'Future Project 03'!I22+'Future Project 04'!I22+'Future Project 05'!I22+'Future Project 06'!I22+'Future Project 07'!I22+'Future Project 08'!I22+Kosovo!I22</f>
        <v>0</v>
      </c>
      <c r="J22" s="195">
        <f>'AEP D_Nexus'!J22+ANDE_ADMS!J22+'ATCO_OMS Support'!J22+Avangrid_NY!J22+'Avangrid ADMS'!J22+Barbados!J22+'BEL_ED-LF'!J22+'BWP ADMS'!J22+CEATI!J22+Lansing!J22+MEC_BHER!J22+MERALCO!L22+'Future Project 09'!J22+'NV Energy'!J22+TPC!J22+'USTDA_EC_CELEC-EP'!J22+'Future Project 10'!J22+UNOPS_VN!J22+'Future Project 11'!J22+'SDGE Implementation'!J22+'Future Project 02'!J22+'Future Project 03'!J22+'Future Project 04'!J22+'Future Project 05'!J22+'Future Project 06'!J22+'Future Project 07'!J22+'Future Project 08'!J22+Kosovo!J22</f>
        <v>0</v>
      </c>
      <c r="K22" s="195">
        <f>'AEP D_Nexus'!K22+ANDE_ADMS!K22+'ATCO_OMS Support'!K22+Avangrid_NY!K22+'Avangrid ADMS'!K22+Barbados!K22+'BEL_ED-LF'!K22+'BWP ADMS'!K22+CEATI!K22+Lansing!K22+MEC_BHER!K22+MERALCO!M22+'Future Project 09'!K22+'NV Energy'!K22+TPC!K22+'USTDA_EC_CELEC-EP'!K22+'Future Project 10'!K22+UNOPS_VN!K22+'Future Project 11'!K22+'SDGE Implementation'!K22+'Future Project 02'!K22+'Future Project 03'!K22+'Future Project 04'!K22+'Future Project 05'!K22+'Future Project 06'!K22+'Future Project 07'!K22+'Future Project 08'!K22+Kosovo!K22</f>
        <v>0</v>
      </c>
      <c r="L22" s="195">
        <f>'AEP D_Nexus'!L22+ANDE_ADMS!L22+'ATCO_OMS Support'!L22+Avangrid_NY!L22+'Avangrid ADMS'!L22+Barbados!L22+'BEL_ED-LF'!L22+'BWP ADMS'!L22+CEATI!L22+Lansing!L22+MEC_BHER!L22+MERALCO!N22+'Future Project 09'!L22+'NV Energy'!L22+TPC!L22+'USTDA_EC_CELEC-EP'!L22+'Future Project 10'!L22+UNOPS_VN!L22+'Future Project 11'!L22+'SDGE Implementation'!L22+'Future Project 02'!L22+'Future Project 03'!L22+'Future Project 04'!L22+'Future Project 05'!L22+'Future Project 06'!L22+'Future Project 07'!L22+'Future Project 08'!L22+Kosovo!L22</f>
        <v>0</v>
      </c>
      <c r="M22" s="195">
        <f>'AEP D_Nexus'!M22+ANDE_ADMS!M22+'ATCO_OMS Support'!M22+Avangrid_NY!M22+'Avangrid ADMS'!M22+Barbados!M22+'BEL_ED-LF'!M22+'BWP ADMS'!M22+CEATI!M22+Lansing!M22+MEC_BHER!M22+MERALCO!O22+'Future Project 09'!M22+'NV Energy'!M22+TPC!M22+'USTDA_EC_CELEC-EP'!M22+'Future Project 10'!M22+UNOPS_VN!M22+'Future Project 11'!M22+'SDGE Implementation'!M22+'Future Project 02'!M22+'Future Project 03'!M22+'Future Project 04'!M22+'Future Project 05'!M22+'Future Project 06'!M22+'Future Project 07'!M22+'Future Project 08'!M22+Kosovo!M22</f>
        <v>0</v>
      </c>
      <c r="N22" s="195">
        <f>'AEP D_Nexus'!N22+ANDE_ADMS!N22+'ATCO_OMS Support'!N22+Avangrid_NY!N22+'Avangrid ADMS'!N22+Barbados!N22+'BEL_ED-LF'!N22+'BWP ADMS'!N22+CEATI!N22+Lansing!N22+MEC_BHER!N22+MERALCO!P22+'Future Project 09'!N22+'NV Energy'!N22+TPC!N22+'USTDA_EC_CELEC-EP'!N22+'Future Project 10'!N22+UNOPS_VN!N22+'Future Project 11'!N22+'SDGE Implementation'!N22+'Future Project 02'!N22+'Future Project 03'!N22+'Future Project 04'!N22+'Future Project 05'!N22+'Future Project 06'!N22+'Future Project 07'!N22+'Future Project 08'!N22+Kosovo!N22</f>
        <v>0</v>
      </c>
      <c r="O22" s="195">
        <f>'AEP D_Nexus'!O22+ANDE_ADMS!O22+'ATCO_OMS Support'!O22+Avangrid_NY!O22+'Avangrid ADMS'!O22+Barbados!O22+'BEL_ED-LF'!O22+'BWP ADMS'!O22+CEATI!O22+Lansing!O22+MEC_BHER!O22+MERALCO!Q22+'Future Project 09'!O22+'NV Energy'!O22+TPC!O22+'USTDA_EC_CELEC-EP'!O22+'Future Project 10'!O22+UNOPS_VN!O22+'Future Project 11'!O22+'SDGE Implementation'!O22+'Future Project 02'!O22+'Future Project 03'!O22+'Future Project 04'!O22+'Future Project 05'!O22+'Future Project 06'!O22+'Future Project 07'!O22+'Future Project 08'!O22+Kosovo!O22</f>
        <v>0</v>
      </c>
      <c r="P22" s="195">
        <f>'AEP D_Nexus'!P22+ANDE_ADMS!P22+'ATCO_OMS Support'!P22+Avangrid_NY!P22+'Avangrid ADMS'!P22+Barbados!P22+'BEL_ED-LF'!P22+'BWP ADMS'!P22+CEATI!P22+Lansing!P22+MEC_BHER!P22+MERALCO!R22+'Future Project 09'!P22+'NV Energy'!P22+TPC!P22+'USTDA_EC_CELEC-EP'!P22+'Future Project 10'!P22+UNOPS_VN!P22+'Future Project 11'!P22+'SDGE Implementation'!P22+'Future Project 02'!P22+'Future Project 03'!P22+'Future Project 04'!P22+'Future Project 05'!P22+'Future Project 06'!P22+'Future Project 07'!P22+'Future Project 08'!P22+Kosovo!P22</f>
        <v>0</v>
      </c>
      <c r="Q22" s="195">
        <f>'AEP D_Nexus'!Q22+ANDE_ADMS!Q22+'ATCO_OMS Support'!Q22+Avangrid_NY!Q22+'Avangrid ADMS'!Q22+Barbados!Q22+'BEL_ED-LF'!Q22+'BWP ADMS'!Q22+CEATI!Q22+Lansing!Q22+MEC_BHER!Q22+MERALCO!S22+'Future Project 09'!Q22+'NV Energy'!Q22+TPC!Q22+'USTDA_EC_CELEC-EP'!Q22+'Future Project 10'!Q22+UNOPS_VN!Q22+'Future Project 11'!Q22+'SDGE Implementation'!Q22+'Future Project 02'!Q22+'Future Project 03'!Q22+'Future Project 04'!Q22+'Future Project 05'!Q22+'Future Project 06'!Q22+'Future Project 07'!Q22+'Future Project 08'!Q22+Kosovo!Q22</f>
        <v>0</v>
      </c>
      <c r="R22" s="195">
        <f>'AEP D_Nexus'!R22+ANDE_ADMS!R22+'ATCO_OMS Support'!R22+Avangrid_NY!R22+'Avangrid ADMS'!R22+Barbados!R22+'BEL_ED-LF'!R22+'BWP ADMS'!R22+CEATI!R22+Lansing!R22+MEC_BHER!R22+MERALCO!T22+'Future Project 09'!R22+'NV Energy'!R22+TPC!R22+'USTDA_EC_CELEC-EP'!R22+'Future Project 10'!R22+UNOPS_VN!R22+'Future Project 11'!R22+'SDGE Implementation'!R22+'Future Project 02'!R22+'Future Project 03'!R22+'Future Project 04'!R22+'Future Project 05'!R22+'Future Project 06'!R22+'Future Project 07'!R22+'Future Project 08'!R22+Kosovo!R22</f>
        <v>0</v>
      </c>
      <c r="S22" s="195">
        <f>'AEP D_Nexus'!S22+ANDE_ADMS!S22+'ATCO_OMS Support'!S22+Avangrid_NY!S22+'Avangrid ADMS'!S22+Barbados!S22+'BEL_ED-LF'!S22+'BWP ADMS'!S22+CEATI!S22+Lansing!S22+MEC_BHER!S22+MERALCO!U22+'Future Project 09'!S22+'NV Energy'!S22+TPC!S22+'USTDA_EC_CELEC-EP'!S22+'Future Project 10'!S22+UNOPS_VN!S22+'Future Project 11'!S22+'SDGE Implementation'!S22+'Future Project 02'!S22+'Future Project 03'!S22+'Future Project 04'!S22+'Future Project 05'!S22+'Future Project 06'!S22+'Future Project 07'!S22+'Future Project 08'!S22+Kosovo!S22</f>
        <v>0</v>
      </c>
      <c r="T22" s="195">
        <f>'AEP D_Nexus'!T22+ANDE_ADMS!T22+'ATCO_OMS Support'!T22+Avangrid_NY!T22+'Avangrid ADMS'!T22+Barbados!T22+'BEL_ED-LF'!T22+'BWP ADMS'!T22+CEATI!T22+Lansing!T22+MEC_BHER!T22+MERALCO!V22+'Future Project 09'!T22+'NV Energy'!T22+TPC!T22+'USTDA_EC_CELEC-EP'!T22+'Future Project 10'!T22+UNOPS_VN!T22+'Future Project 11'!T22+'SDGE Implementation'!T22+'Future Project 02'!T22+'Future Project 03'!T22+'Future Project 04'!T22+'Future Project 05'!T22+'Future Project 06'!T22+'Future Project 07'!T22+'Future Project 08'!T22+Kosovo!T22</f>
        <v>0</v>
      </c>
      <c r="U22" s="195">
        <f>'AEP D_Nexus'!U22+ANDE_ADMS!U22+'ATCO_OMS Support'!U22+Avangrid_NY!U22+'Avangrid ADMS'!U22+Barbados!U22+'BEL_ED-LF'!U22+'BWP ADMS'!U22+CEATI!U22+Lansing!U22+MEC_BHER!U22+MERALCO!W22+'Future Project 09'!U22+'NV Energy'!U22+TPC!U22+'USTDA_EC_CELEC-EP'!U22+'Future Project 10'!U22+UNOPS_VN!U22+'Future Project 11'!U22+'SDGE Implementation'!U22+'Future Project 02'!U22+'Future Project 03'!U22+'Future Project 04'!U22+'Future Project 05'!U22+'Future Project 06'!U22+'Future Project 07'!U22+'Future Project 08'!U22+Kosovo!U22</f>
        <v>0</v>
      </c>
      <c r="V22" s="195">
        <f>'AEP D_Nexus'!V22+ANDE_ADMS!V22+'ATCO_OMS Support'!V22+Avangrid_NY!V22+'Avangrid ADMS'!V22+Barbados!V22+'BEL_ED-LF'!V22+'BWP ADMS'!V22+CEATI!V22+Lansing!V22+MEC_BHER!V22+MERALCO!X22+'Future Project 09'!V22+'NV Energy'!V22+TPC!V22+'USTDA_EC_CELEC-EP'!V22+'Future Project 10'!V22+UNOPS_VN!V22+'Future Project 11'!V22+'SDGE Implementation'!V22+'Future Project 02'!V22+'Future Project 03'!V22+'Future Project 04'!V22+'Future Project 05'!V22+'Future Project 06'!V22+'Future Project 07'!V22+'Future Project 08'!V22+Kosovo!V22</f>
        <v>0</v>
      </c>
      <c r="W22" s="195">
        <f>'AEP D_Nexus'!W22+ANDE_ADMS!W22+'ATCO_OMS Support'!W22+Avangrid_NY!W22+'Avangrid ADMS'!W22+Barbados!W22+'BEL_ED-LF'!W22+'BWP ADMS'!W22+CEATI!W22+Lansing!W22+MEC_BHER!W22+MERALCO!Y22+'Future Project 09'!W22+'NV Energy'!W22+TPC!W22+'USTDA_EC_CELEC-EP'!W22+'Future Project 10'!W22+UNOPS_VN!W22+'Future Project 11'!W22+'SDGE Implementation'!W22+'Future Project 02'!W22+'Future Project 03'!W22+'Future Project 04'!W22+'Future Project 05'!W22+'Future Project 06'!W22+'Future Project 07'!W22+'Future Project 08'!W22+Kosovo!W22</f>
        <v>0</v>
      </c>
      <c r="X22" s="195">
        <f>'AEP D_Nexus'!X22+ANDE_ADMS!X22+'ATCO_OMS Support'!X22+Avangrid_NY!X22+'Avangrid ADMS'!X22+Barbados!X22+'BEL_ED-LF'!X22+'BWP ADMS'!X22+CEATI!X22+Lansing!X22+MEC_BHER!X22+MERALCO!Z22+'Future Project 09'!X22+'NV Energy'!X22+TPC!X22+'USTDA_EC_CELEC-EP'!X22+'Future Project 10'!X22+UNOPS_VN!X22+'Future Project 11'!X22+'SDGE Implementation'!X22+'Future Project 02'!X22+'Future Project 03'!X22+'Future Project 04'!X22+'Future Project 05'!X22+'Future Project 06'!X22+'Future Project 07'!X22+'Future Project 08'!X22+Kosovo!X22</f>
        <v>0</v>
      </c>
      <c r="Y22" s="195">
        <f>'AEP D_Nexus'!Y22+ANDE_ADMS!Y22+'ATCO_OMS Support'!Y22+Avangrid_NY!Y22+'Avangrid ADMS'!Y22+Barbados!Y22+'BEL_ED-LF'!Y22+'BWP ADMS'!Y22+CEATI!Y22+Lansing!Y22+MEC_BHER!Y22+MERALCO!AA22+'Future Project 09'!Y22+'NV Energy'!Y22+TPC!Y22+'USTDA_EC_CELEC-EP'!Y22+'Future Project 10'!Y22+UNOPS_VN!Y22+'Future Project 11'!Y22+'SDGE Implementation'!Y22+'Future Project 02'!Y22+'Future Project 03'!Y22+'Future Project 04'!Y22+'Future Project 05'!Y22+'Future Project 06'!Y22+'Future Project 07'!Y22+'Future Project 08'!Y22+Kosovo!Y22</f>
        <v>0</v>
      </c>
      <c r="Z22" s="195">
        <f>'AEP D_Nexus'!Z22+ANDE_ADMS!Z22+'ATCO_OMS Support'!Z22+Avangrid_NY!Z22+'Avangrid ADMS'!Z22+Barbados!Z22+'BEL_ED-LF'!Z22+'BWP ADMS'!Z22+CEATI!Z22+Lansing!Z22+MEC_BHER!Z22+MERALCO!AB22+'Future Project 09'!Z22+'NV Energy'!Z22+TPC!Z22+'USTDA_EC_CELEC-EP'!Z22+'Future Project 10'!Z22+UNOPS_VN!Z22+'Future Project 11'!Z22+'SDGE Implementation'!Z22+'Future Project 02'!Z22+'Future Project 03'!Z22+'Future Project 04'!Z22+'Future Project 05'!Z22+'Future Project 06'!Z22+'Future Project 07'!Z22+'Future Project 08'!Z22+Kosovo!Z22</f>
        <v>0</v>
      </c>
      <c r="AA22" s="45"/>
      <c r="AB22" s="45">
        <f t="shared" si="4"/>
        <v>0</v>
      </c>
      <c r="AC22" s="2">
        <f t="shared" si="5"/>
        <v>0</v>
      </c>
      <c r="AD22" s="2">
        <f t="shared" si="6"/>
        <v>0</v>
      </c>
    </row>
    <row r="23" spans="2:30">
      <c r="B23" s="98"/>
      <c r="C23" s="195">
        <f>'AEP D_Nexus'!C23+ANDE_ADMS!C23+'ATCO_OMS Support'!C23+Avangrid_NY!C23+'Avangrid ADMS'!C23+Barbados!C23+'BEL_ED-LF'!C23+'BWP ADMS'!C23+CEATI!C23+Lansing!C23+MEC_BHER!C23+MERALCO!E23+'Future Project 09'!C23+'NV Energy'!C23+TPC!C23+'USTDA_EC_CELEC-EP'!C23+'Future Project 10'!C23+UNOPS_VN!C23+'Future Project 11'!C23+'SDGE Implementation'!C23+'Future Project 02'!C23+'Future Project 03'!C23+'Future Project 04'!C23+'Future Project 05'!C23+'Future Project 06'!C23+'Future Project 07'!C23+'Future Project 08'!C23+Kosovo!C23</f>
        <v>0</v>
      </c>
      <c r="D23" s="195">
        <f>'AEP D_Nexus'!D23+ANDE_ADMS!D23+'ATCO_OMS Support'!D23+Avangrid_NY!D23+'Avangrid ADMS'!D23+Barbados!D23+'BEL_ED-LF'!D23+'BWP ADMS'!D23+CEATI!D23+Lansing!D23+MEC_BHER!D23+MERALCO!F23+'Future Project 09'!D23+'NV Energy'!D23+TPC!D23+'USTDA_EC_CELEC-EP'!D23+'Future Project 10'!D23+UNOPS_VN!D23+'Future Project 11'!D23+'SDGE Implementation'!D23+'Future Project 02'!D23+'Future Project 03'!D23+'Future Project 04'!D23+'Future Project 05'!D23+'Future Project 06'!D23+'Future Project 07'!D23+'Future Project 08'!D23+Kosovo!D23</f>
        <v>0</v>
      </c>
      <c r="E23" s="195">
        <f>'AEP D_Nexus'!E23+ANDE_ADMS!E23+'ATCO_OMS Support'!E23+Avangrid_NY!E23+'Avangrid ADMS'!E23+Barbados!E23+'BEL_ED-LF'!E23+'BWP ADMS'!E23+CEATI!E23+Lansing!E23+MEC_BHER!E23+MERALCO!G23+'Future Project 09'!E23+'NV Energy'!E23+TPC!E23+'USTDA_EC_CELEC-EP'!E23+'Future Project 10'!E23+UNOPS_VN!E23+'Future Project 11'!E23+'SDGE Implementation'!E23+'Future Project 02'!E23+'Future Project 03'!E23+'Future Project 04'!E23+'Future Project 05'!E23+'Future Project 06'!E23+'Future Project 07'!E23+'Future Project 08'!E23+Kosovo!E23</f>
        <v>0</v>
      </c>
      <c r="F23" s="195">
        <f>'AEP D_Nexus'!F23+ANDE_ADMS!F23+'ATCO_OMS Support'!F23+Avangrid_NY!F23+'Avangrid ADMS'!F23+Barbados!F23+'BEL_ED-LF'!F23+'BWP ADMS'!F23+CEATI!F23+Lansing!F23+MEC_BHER!F23+MERALCO!H23+'Future Project 09'!F23+'NV Energy'!F23+TPC!F23+'USTDA_EC_CELEC-EP'!F23+'Future Project 10'!F23+UNOPS_VN!F23+'Future Project 11'!F23+'SDGE Implementation'!F23+'Future Project 02'!F23+'Future Project 03'!F23+'Future Project 04'!F23+'Future Project 05'!F23+'Future Project 06'!F23+'Future Project 07'!F23+'Future Project 08'!F23+Kosovo!F23</f>
        <v>0</v>
      </c>
      <c r="G23" s="195">
        <f>'AEP D_Nexus'!G23+ANDE_ADMS!G23+'ATCO_OMS Support'!G23+Avangrid_NY!G23+'Avangrid ADMS'!G23+Barbados!G23+'BEL_ED-LF'!G23+'BWP ADMS'!G23+CEATI!G23+Lansing!G23+MEC_BHER!G23+MERALCO!I23+'Future Project 09'!G23+'NV Energy'!G23+TPC!G23+'USTDA_EC_CELEC-EP'!G23+'Future Project 10'!G23+UNOPS_VN!G23+'Future Project 11'!G23+'SDGE Implementation'!G23+'Future Project 02'!G23+'Future Project 03'!G23+'Future Project 04'!G23+'Future Project 05'!G23+'Future Project 06'!G23+'Future Project 07'!G23+'Future Project 08'!G23+Kosovo!G23</f>
        <v>0</v>
      </c>
      <c r="H23" s="195">
        <f>'AEP D_Nexus'!H23+ANDE_ADMS!H23+'ATCO_OMS Support'!H23+Avangrid_NY!H23+'Avangrid ADMS'!H23+Barbados!H23+'BEL_ED-LF'!H23+'BWP ADMS'!H23+CEATI!H23+Lansing!H23+MEC_BHER!H23+MERALCO!J23+'Future Project 09'!H23+'NV Energy'!H23+TPC!H23+'USTDA_EC_CELEC-EP'!H23+'Future Project 10'!H23+UNOPS_VN!H23+'Future Project 11'!H23+'SDGE Implementation'!H23+'Future Project 02'!H23+'Future Project 03'!H23+'Future Project 04'!H23+'Future Project 05'!H23+'Future Project 06'!H23+'Future Project 07'!H23+'Future Project 08'!H23+Kosovo!H23</f>
        <v>0</v>
      </c>
      <c r="I23" s="195">
        <f>'AEP D_Nexus'!I23+ANDE_ADMS!I23+'ATCO_OMS Support'!I23+Avangrid_NY!I23+'Avangrid ADMS'!I23+Barbados!I23+'BEL_ED-LF'!I23+'BWP ADMS'!I23+CEATI!I23+Lansing!I23+MEC_BHER!I23+MERALCO!K23+'Future Project 09'!I23+'NV Energy'!I23+TPC!I23+'USTDA_EC_CELEC-EP'!I23+'Future Project 10'!I23+UNOPS_VN!I23+'Future Project 11'!I23+'SDGE Implementation'!I23+'Future Project 02'!I23+'Future Project 03'!I23+'Future Project 04'!I23+'Future Project 05'!I23+'Future Project 06'!I23+'Future Project 07'!I23+'Future Project 08'!I23+Kosovo!I23</f>
        <v>0</v>
      </c>
      <c r="J23" s="195">
        <f>'AEP D_Nexus'!J23+ANDE_ADMS!J23+'ATCO_OMS Support'!J23+Avangrid_NY!J23+'Avangrid ADMS'!J23+Barbados!J23+'BEL_ED-LF'!J23+'BWP ADMS'!J23+CEATI!J23+Lansing!J23+MEC_BHER!J23+MERALCO!L23+'Future Project 09'!J23+'NV Energy'!J23+TPC!J23+'USTDA_EC_CELEC-EP'!J23+'Future Project 10'!J23+UNOPS_VN!J23+'Future Project 11'!J23+'SDGE Implementation'!J23+'Future Project 02'!J23+'Future Project 03'!J23+'Future Project 04'!J23+'Future Project 05'!J23+'Future Project 06'!J23+'Future Project 07'!J23+'Future Project 08'!J23+Kosovo!J23</f>
        <v>0</v>
      </c>
      <c r="K23" s="195">
        <f>'AEP D_Nexus'!K23+ANDE_ADMS!K23+'ATCO_OMS Support'!K23+Avangrid_NY!K23+'Avangrid ADMS'!K23+Barbados!K23+'BEL_ED-LF'!K23+'BWP ADMS'!K23+CEATI!K23+Lansing!K23+MEC_BHER!K23+MERALCO!M23+'Future Project 09'!K23+'NV Energy'!K23+TPC!K23+'USTDA_EC_CELEC-EP'!K23+'Future Project 10'!K23+UNOPS_VN!K23+'Future Project 11'!K23+'SDGE Implementation'!K23+'Future Project 02'!K23+'Future Project 03'!K23+'Future Project 04'!K23+'Future Project 05'!K23+'Future Project 06'!K23+'Future Project 07'!K23+'Future Project 08'!K23+Kosovo!K23</f>
        <v>0</v>
      </c>
      <c r="L23" s="195">
        <f>'AEP D_Nexus'!L23+ANDE_ADMS!L23+'ATCO_OMS Support'!L23+Avangrid_NY!L23+'Avangrid ADMS'!L23+Barbados!L23+'BEL_ED-LF'!L23+'BWP ADMS'!L23+CEATI!L23+Lansing!L23+MEC_BHER!L23+MERALCO!N23+'Future Project 09'!L23+'NV Energy'!L23+TPC!L23+'USTDA_EC_CELEC-EP'!L23+'Future Project 10'!L23+UNOPS_VN!L23+'Future Project 11'!L23+'SDGE Implementation'!L23+'Future Project 02'!L23+'Future Project 03'!L23+'Future Project 04'!L23+'Future Project 05'!L23+'Future Project 06'!L23+'Future Project 07'!L23+'Future Project 08'!L23+Kosovo!L23</f>
        <v>0</v>
      </c>
      <c r="M23" s="195">
        <f>'AEP D_Nexus'!M23+ANDE_ADMS!M23+'ATCO_OMS Support'!M23+Avangrid_NY!M23+'Avangrid ADMS'!M23+Barbados!M23+'BEL_ED-LF'!M23+'BWP ADMS'!M23+CEATI!M23+Lansing!M23+MEC_BHER!M23+MERALCO!O23+'Future Project 09'!M23+'NV Energy'!M23+TPC!M23+'USTDA_EC_CELEC-EP'!M23+'Future Project 10'!M23+UNOPS_VN!M23+'Future Project 11'!M23+'SDGE Implementation'!M23+'Future Project 02'!M23+'Future Project 03'!M23+'Future Project 04'!M23+'Future Project 05'!M23+'Future Project 06'!M23+'Future Project 07'!M23+'Future Project 08'!M23+Kosovo!M23</f>
        <v>0</v>
      </c>
      <c r="N23" s="195">
        <f>'AEP D_Nexus'!N23+ANDE_ADMS!N23+'ATCO_OMS Support'!N23+Avangrid_NY!N23+'Avangrid ADMS'!N23+Barbados!N23+'BEL_ED-LF'!N23+'BWP ADMS'!N23+CEATI!N23+Lansing!N23+MEC_BHER!N23+MERALCO!P23+'Future Project 09'!N23+'NV Energy'!N23+TPC!N23+'USTDA_EC_CELEC-EP'!N23+'Future Project 10'!N23+UNOPS_VN!N23+'Future Project 11'!N23+'SDGE Implementation'!N23+'Future Project 02'!N23+'Future Project 03'!N23+'Future Project 04'!N23+'Future Project 05'!N23+'Future Project 06'!N23+'Future Project 07'!N23+'Future Project 08'!N23+Kosovo!N23</f>
        <v>0</v>
      </c>
      <c r="O23" s="195">
        <f>'AEP D_Nexus'!O23+ANDE_ADMS!O23+'ATCO_OMS Support'!O23+Avangrid_NY!O23+'Avangrid ADMS'!O23+Barbados!O23+'BEL_ED-LF'!O23+'BWP ADMS'!O23+CEATI!O23+Lansing!O23+MEC_BHER!O23+MERALCO!Q23+'Future Project 09'!O23+'NV Energy'!O23+TPC!O23+'USTDA_EC_CELEC-EP'!O23+'Future Project 10'!O23+UNOPS_VN!O23+'Future Project 11'!O23+'SDGE Implementation'!O23+'Future Project 02'!O23+'Future Project 03'!O23+'Future Project 04'!O23+'Future Project 05'!O23+'Future Project 06'!O23+'Future Project 07'!O23+'Future Project 08'!O23+Kosovo!O23</f>
        <v>0</v>
      </c>
      <c r="P23" s="195">
        <f>'AEP D_Nexus'!P23+ANDE_ADMS!P23+'ATCO_OMS Support'!P23+Avangrid_NY!P23+'Avangrid ADMS'!P23+Barbados!P23+'BEL_ED-LF'!P23+'BWP ADMS'!P23+CEATI!P23+Lansing!P23+MEC_BHER!P23+MERALCO!R23+'Future Project 09'!P23+'NV Energy'!P23+TPC!P23+'USTDA_EC_CELEC-EP'!P23+'Future Project 10'!P23+UNOPS_VN!P23+'Future Project 11'!P23+'SDGE Implementation'!P23+'Future Project 02'!P23+'Future Project 03'!P23+'Future Project 04'!P23+'Future Project 05'!P23+'Future Project 06'!P23+'Future Project 07'!P23+'Future Project 08'!P23+Kosovo!P23</f>
        <v>0</v>
      </c>
      <c r="Q23" s="195">
        <f>'AEP D_Nexus'!Q23+ANDE_ADMS!Q23+'ATCO_OMS Support'!Q23+Avangrid_NY!Q23+'Avangrid ADMS'!Q23+Barbados!Q23+'BEL_ED-LF'!Q23+'BWP ADMS'!Q23+CEATI!Q23+Lansing!Q23+MEC_BHER!Q23+MERALCO!S23+'Future Project 09'!Q23+'NV Energy'!Q23+TPC!Q23+'USTDA_EC_CELEC-EP'!Q23+'Future Project 10'!Q23+UNOPS_VN!Q23+'Future Project 11'!Q23+'SDGE Implementation'!Q23+'Future Project 02'!Q23+'Future Project 03'!Q23+'Future Project 04'!Q23+'Future Project 05'!Q23+'Future Project 06'!Q23+'Future Project 07'!Q23+'Future Project 08'!Q23+Kosovo!Q23</f>
        <v>0</v>
      </c>
      <c r="R23" s="195">
        <f>'AEP D_Nexus'!R23+ANDE_ADMS!R23+'ATCO_OMS Support'!R23+Avangrid_NY!R23+'Avangrid ADMS'!R23+Barbados!R23+'BEL_ED-LF'!R23+'BWP ADMS'!R23+CEATI!R23+Lansing!R23+MEC_BHER!R23+MERALCO!T23+'Future Project 09'!R23+'NV Energy'!R23+TPC!R23+'USTDA_EC_CELEC-EP'!R23+'Future Project 10'!R23+UNOPS_VN!R23+'Future Project 11'!R23+'SDGE Implementation'!R23+'Future Project 02'!R23+'Future Project 03'!R23+'Future Project 04'!R23+'Future Project 05'!R23+'Future Project 06'!R23+'Future Project 07'!R23+'Future Project 08'!R23+Kosovo!R23</f>
        <v>0</v>
      </c>
      <c r="S23" s="195">
        <f>'AEP D_Nexus'!S23+ANDE_ADMS!S23+'ATCO_OMS Support'!S23+Avangrid_NY!S23+'Avangrid ADMS'!S23+Barbados!S23+'BEL_ED-LF'!S23+'BWP ADMS'!S23+CEATI!S23+Lansing!S23+MEC_BHER!S23+MERALCO!U23+'Future Project 09'!S23+'NV Energy'!S23+TPC!S23+'USTDA_EC_CELEC-EP'!S23+'Future Project 10'!S23+UNOPS_VN!S23+'Future Project 11'!S23+'SDGE Implementation'!S23+'Future Project 02'!S23+'Future Project 03'!S23+'Future Project 04'!S23+'Future Project 05'!S23+'Future Project 06'!S23+'Future Project 07'!S23+'Future Project 08'!S23+Kosovo!S23</f>
        <v>0</v>
      </c>
      <c r="T23" s="195">
        <f>'AEP D_Nexus'!T23+ANDE_ADMS!T23+'ATCO_OMS Support'!T23+Avangrid_NY!T23+'Avangrid ADMS'!T23+Barbados!T23+'BEL_ED-LF'!T23+'BWP ADMS'!T23+CEATI!T23+Lansing!T23+MEC_BHER!T23+MERALCO!V23+'Future Project 09'!T23+'NV Energy'!T23+TPC!T23+'USTDA_EC_CELEC-EP'!T23+'Future Project 10'!T23+UNOPS_VN!T23+'Future Project 11'!T23+'SDGE Implementation'!T23+'Future Project 02'!T23+'Future Project 03'!T23+'Future Project 04'!T23+'Future Project 05'!T23+'Future Project 06'!T23+'Future Project 07'!T23+'Future Project 08'!T23+Kosovo!T23</f>
        <v>0</v>
      </c>
      <c r="U23" s="195">
        <f>'AEP D_Nexus'!U23+ANDE_ADMS!U23+'ATCO_OMS Support'!U23+Avangrid_NY!U23+'Avangrid ADMS'!U23+Barbados!U23+'BEL_ED-LF'!U23+'BWP ADMS'!U23+CEATI!U23+Lansing!U23+MEC_BHER!U23+MERALCO!W23+'Future Project 09'!U23+'NV Energy'!U23+TPC!U23+'USTDA_EC_CELEC-EP'!U23+'Future Project 10'!U23+UNOPS_VN!U23+'Future Project 11'!U23+'SDGE Implementation'!U23+'Future Project 02'!U23+'Future Project 03'!U23+'Future Project 04'!U23+'Future Project 05'!U23+'Future Project 06'!U23+'Future Project 07'!U23+'Future Project 08'!U23+Kosovo!U23</f>
        <v>0</v>
      </c>
      <c r="V23" s="195">
        <f>'AEP D_Nexus'!V23+ANDE_ADMS!V23+'ATCO_OMS Support'!V23+Avangrid_NY!V23+'Avangrid ADMS'!V23+Barbados!V23+'BEL_ED-LF'!V23+'BWP ADMS'!V23+CEATI!V23+Lansing!V23+MEC_BHER!V23+MERALCO!X23+'Future Project 09'!V23+'NV Energy'!V23+TPC!V23+'USTDA_EC_CELEC-EP'!V23+'Future Project 10'!V23+UNOPS_VN!V23+'Future Project 11'!V23+'SDGE Implementation'!V23+'Future Project 02'!V23+'Future Project 03'!V23+'Future Project 04'!V23+'Future Project 05'!V23+'Future Project 06'!V23+'Future Project 07'!V23+'Future Project 08'!V23+Kosovo!V23</f>
        <v>0</v>
      </c>
      <c r="W23" s="195">
        <f>'AEP D_Nexus'!W23+ANDE_ADMS!W23+'ATCO_OMS Support'!W23+Avangrid_NY!W23+'Avangrid ADMS'!W23+Barbados!W23+'BEL_ED-LF'!W23+'BWP ADMS'!W23+CEATI!W23+Lansing!W23+MEC_BHER!W23+MERALCO!Y23+'Future Project 09'!W23+'NV Energy'!W23+TPC!W23+'USTDA_EC_CELEC-EP'!W23+'Future Project 10'!W23+UNOPS_VN!W23+'Future Project 11'!W23+'SDGE Implementation'!W23+'Future Project 02'!W23+'Future Project 03'!W23+'Future Project 04'!W23+'Future Project 05'!W23+'Future Project 06'!W23+'Future Project 07'!W23+'Future Project 08'!W23+Kosovo!W23</f>
        <v>0</v>
      </c>
      <c r="X23" s="195">
        <f>'AEP D_Nexus'!X23+ANDE_ADMS!X23+'ATCO_OMS Support'!X23+Avangrid_NY!X23+'Avangrid ADMS'!X23+Barbados!X23+'BEL_ED-LF'!X23+'BWP ADMS'!X23+CEATI!X23+Lansing!X23+MEC_BHER!X23+MERALCO!Z23+'Future Project 09'!X23+'NV Energy'!X23+TPC!X23+'USTDA_EC_CELEC-EP'!X23+'Future Project 10'!X23+UNOPS_VN!X23+'Future Project 11'!X23+'SDGE Implementation'!X23+'Future Project 02'!X23+'Future Project 03'!X23+'Future Project 04'!X23+'Future Project 05'!X23+'Future Project 06'!X23+'Future Project 07'!X23+'Future Project 08'!X23+Kosovo!X23</f>
        <v>0</v>
      </c>
      <c r="Y23" s="195">
        <f>'AEP D_Nexus'!Y23+ANDE_ADMS!Y23+'ATCO_OMS Support'!Y23+Avangrid_NY!Y23+'Avangrid ADMS'!Y23+Barbados!Y23+'BEL_ED-LF'!Y23+'BWP ADMS'!Y23+CEATI!Y23+Lansing!Y23+MEC_BHER!Y23+MERALCO!AA23+'Future Project 09'!Y23+'NV Energy'!Y23+TPC!Y23+'USTDA_EC_CELEC-EP'!Y23+'Future Project 10'!Y23+UNOPS_VN!Y23+'Future Project 11'!Y23+'SDGE Implementation'!Y23+'Future Project 02'!Y23+'Future Project 03'!Y23+'Future Project 04'!Y23+'Future Project 05'!Y23+'Future Project 06'!Y23+'Future Project 07'!Y23+'Future Project 08'!Y23+Kosovo!Y23</f>
        <v>0</v>
      </c>
      <c r="Z23" s="195">
        <f>'AEP D_Nexus'!Z23+ANDE_ADMS!Z23+'ATCO_OMS Support'!Z23+Avangrid_NY!Z23+'Avangrid ADMS'!Z23+Barbados!Z23+'BEL_ED-LF'!Z23+'BWP ADMS'!Z23+CEATI!Z23+Lansing!Z23+MEC_BHER!Z23+MERALCO!AB23+'Future Project 09'!Z23+'NV Energy'!Z23+TPC!Z23+'USTDA_EC_CELEC-EP'!Z23+'Future Project 10'!Z23+UNOPS_VN!Z23+'Future Project 11'!Z23+'SDGE Implementation'!Z23+'Future Project 02'!Z23+'Future Project 03'!Z23+'Future Project 04'!Z23+'Future Project 05'!Z23+'Future Project 06'!Z23+'Future Project 07'!Z23+'Future Project 08'!Z23+Kosovo!Z23</f>
        <v>0</v>
      </c>
      <c r="AA23" s="45"/>
      <c r="AB23" s="45">
        <f t="shared" si="4"/>
        <v>0</v>
      </c>
      <c r="AC23" s="2">
        <f t="shared" si="5"/>
        <v>0</v>
      </c>
      <c r="AD23" s="2">
        <f t="shared" si="6"/>
        <v>0</v>
      </c>
    </row>
    <row r="24" spans="2:30">
      <c r="B24" s="98"/>
      <c r="C24" s="195">
        <f>'AEP D_Nexus'!C24+ANDE_ADMS!C24+'ATCO_OMS Support'!C24+Avangrid_NY!C24+'Avangrid ADMS'!C24+Barbados!C24+'BEL_ED-LF'!C24+'BWP ADMS'!C24+CEATI!C24+Lansing!C24+MEC_BHER!C24+MERALCO!E24+'Future Project 09'!C24+'NV Energy'!C24+TPC!C24+'USTDA_EC_CELEC-EP'!C24+'Future Project 10'!C24+UNOPS_VN!C24+'Future Project 11'!C24+'SDGE Implementation'!C24+'Future Project 02'!C24+'Future Project 03'!C24+'Future Project 04'!C24+'Future Project 05'!C24+'Future Project 06'!C24+'Future Project 07'!C24+'Future Project 08'!C24+Kosovo!C24</f>
        <v>0</v>
      </c>
      <c r="D24" s="195">
        <f>'AEP D_Nexus'!D24+ANDE_ADMS!D24+'ATCO_OMS Support'!D24+Avangrid_NY!D24+'Avangrid ADMS'!D24+Barbados!D24+'BEL_ED-LF'!D24+'BWP ADMS'!D24+CEATI!D24+Lansing!D24+MEC_BHER!D24+MERALCO!F24+'Future Project 09'!D24+'NV Energy'!D24+TPC!D24+'USTDA_EC_CELEC-EP'!D24+'Future Project 10'!D24+UNOPS_VN!D24+'Future Project 11'!D24+'SDGE Implementation'!D24+'Future Project 02'!D24+'Future Project 03'!D24+'Future Project 04'!D24+'Future Project 05'!D24+'Future Project 06'!D24+'Future Project 07'!D24+'Future Project 08'!D24+Kosovo!D24</f>
        <v>0</v>
      </c>
      <c r="E24" s="195">
        <f>'AEP D_Nexus'!E24+ANDE_ADMS!E24+'ATCO_OMS Support'!E24+Avangrid_NY!E24+'Avangrid ADMS'!E24+Barbados!E24+'BEL_ED-LF'!E24+'BWP ADMS'!E24+CEATI!E24+Lansing!E24+MEC_BHER!E24+MERALCO!G24+'Future Project 09'!E24+'NV Energy'!E24+TPC!E24+'USTDA_EC_CELEC-EP'!E24+'Future Project 10'!E24+UNOPS_VN!E24+'Future Project 11'!E24+'SDGE Implementation'!E24+'Future Project 02'!E24+'Future Project 03'!E24+'Future Project 04'!E24+'Future Project 05'!E24+'Future Project 06'!E24+'Future Project 07'!E24+'Future Project 08'!E24+Kosovo!E24</f>
        <v>0</v>
      </c>
      <c r="F24" s="195">
        <f>'AEP D_Nexus'!F24+ANDE_ADMS!F24+'ATCO_OMS Support'!F24+Avangrid_NY!F24+'Avangrid ADMS'!F24+Barbados!F24+'BEL_ED-LF'!F24+'BWP ADMS'!F24+CEATI!F24+Lansing!F24+MEC_BHER!F24+MERALCO!H24+'Future Project 09'!F24+'NV Energy'!F24+TPC!F24+'USTDA_EC_CELEC-EP'!F24+'Future Project 10'!F24+UNOPS_VN!F24+'Future Project 11'!F24+'SDGE Implementation'!F24+'Future Project 02'!F24+'Future Project 03'!F24+'Future Project 04'!F24+'Future Project 05'!F24+'Future Project 06'!F24+'Future Project 07'!F24+'Future Project 08'!F24+Kosovo!F24</f>
        <v>0</v>
      </c>
      <c r="G24" s="195">
        <f>'AEP D_Nexus'!G24+ANDE_ADMS!G24+'ATCO_OMS Support'!G24+Avangrid_NY!G24+'Avangrid ADMS'!G24+Barbados!G24+'BEL_ED-LF'!G24+'BWP ADMS'!G24+CEATI!G24+Lansing!G24+MEC_BHER!G24+MERALCO!I24+'Future Project 09'!G24+'NV Energy'!G24+TPC!G24+'USTDA_EC_CELEC-EP'!G24+'Future Project 10'!G24+UNOPS_VN!G24+'Future Project 11'!G24+'SDGE Implementation'!G24+'Future Project 02'!G24+'Future Project 03'!G24+'Future Project 04'!G24+'Future Project 05'!G24+'Future Project 06'!G24+'Future Project 07'!G24+'Future Project 08'!G24+Kosovo!G24</f>
        <v>0</v>
      </c>
      <c r="H24" s="195">
        <f>'AEP D_Nexus'!H24+ANDE_ADMS!H24+'ATCO_OMS Support'!H24+Avangrid_NY!H24+'Avangrid ADMS'!H24+Barbados!H24+'BEL_ED-LF'!H24+'BWP ADMS'!H24+CEATI!H24+Lansing!H24+MEC_BHER!H24+MERALCO!J24+'Future Project 09'!H24+'NV Energy'!H24+TPC!H24+'USTDA_EC_CELEC-EP'!H24+'Future Project 10'!H24+UNOPS_VN!H24+'Future Project 11'!H24+'SDGE Implementation'!H24+'Future Project 02'!H24+'Future Project 03'!H24+'Future Project 04'!H24+'Future Project 05'!H24+'Future Project 06'!H24+'Future Project 07'!H24+'Future Project 08'!H24+Kosovo!H24</f>
        <v>0</v>
      </c>
      <c r="I24" s="195">
        <f>'AEP D_Nexus'!I24+ANDE_ADMS!I24+'ATCO_OMS Support'!I24+Avangrid_NY!I24+'Avangrid ADMS'!I24+Barbados!I24+'BEL_ED-LF'!I24+'BWP ADMS'!I24+CEATI!I24+Lansing!I24+MEC_BHER!I24+MERALCO!K24+'Future Project 09'!I24+'NV Energy'!I24+TPC!I24+'USTDA_EC_CELEC-EP'!I24+'Future Project 10'!I24+UNOPS_VN!I24+'Future Project 11'!I24+'SDGE Implementation'!I24+'Future Project 02'!I24+'Future Project 03'!I24+'Future Project 04'!I24+'Future Project 05'!I24+'Future Project 06'!I24+'Future Project 07'!I24+'Future Project 08'!I24+Kosovo!I24</f>
        <v>0</v>
      </c>
      <c r="J24" s="195">
        <f>'AEP D_Nexus'!J24+ANDE_ADMS!J24+'ATCO_OMS Support'!J24+Avangrid_NY!J24+'Avangrid ADMS'!J24+Barbados!J24+'BEL_ED-LF'!J24+'BWP ADMS'!J24+CEATI!J24+Lansing!J24+MEC_BHER!J24+MERALCO!L24+'Future Project 09'!J24+'NV Energy'!J24+TPC!J24+'USTDA_EC_CELEC-EP'!J24+'Future Project 10'!J24+UNOPS_VN!J24+'Future Project 11'!J24+'SDGE Implementation'!J24+'Future Project 02'!J24+'Future Project 03'!J24+'Future Project 04'!J24+'Future Project 05'!J24+'Future Project 06'!J24+'Future Project 07'!J24+'Future Project 08'!J24+Kosovo!J24</f>
        <v>0</v>
      </c>
      <c r="K24" s="195">
        <f>'AEP D_Nexus'!K24+ANDE_ADMS!K24+'ATCO_OMS Support'!K24+Avangrid_NY!K24+'Avangrid ADMS'!K24+Barbados!K24+'BEL_ED-LF'!K24+'BWP ADMS'!K24+CEATI!K24+Lansing!K24+MEC_BHER!K24+MERALCO!M24+'Future Project 09'!K24+'NV Energy'!K24+TPC!K24+'USTDA_EC_CELEC-EP'!K24+'Future Project 10'!K24+UNOPS_VN!K24+'Future Project 11'!K24+'SDGE Implementation'!K24+'Future Project 02'!K24+'Future Project 03'!K24+'Future Project 04'!K24+'Future Project 05'!K24+'Future Project 06'!K24+'Future Project 07'!K24+'Future Project 08'!K24+Kosovo!K24</f>
        <v>0</v>
      </c>
      <c r="L24" s="195">
        <f>'AEP D_Nexus'!L24+ANDE_ADMS!L24+'ATCO_OMS Support'!L24+Avangrid_NY!L24+'Avangrid ADMS'!L24+Barbados!L24+'BEL_ED-LF'!L24+'BWP ADMS'!L24+CEATI!L24+Lansing!L24+MEC_BHER!L24+MERALCO!N24+'Future Project 09'!L24+'NV Energy'!L24+TPC!L24+'USTDA_EC_CELEC-EP'!L24+'Future Project 10'!L24+UNOPS_VN!L24+'Future Project 11'!L24+'SDGE Implementation'!L24+'Future Project 02'!L24+'Future Project 03'!L24+'Future Project 04'!L24+'Future Project 05'!L24+'Future Project 06'!L24+'Future Project 07'!L24+'Future Project 08'!L24+Kosovo!L24</f>
        <v>0</v>
      </c>
      <c r="M24" s="195">
        <f>'AEP D_Nexus'!M24+ANDE_ADMS!M24+'ATCO_OMS Support'!M24+Avangrid_NY!M24+'Avangrid ADMS'!M24+Barbados!M24+'BEL_ED-LF'!M24+'BWP ADMS'!M24+CEATI!M24+Lansing!M24+MEC_BHER!M24+MERALCO!O24+'Future Project 09'!M24+'NV Energy'!M24+TPC!M24+'USTDA_EC_CELEC-EP'!M24+'Future Project 10'!M24+UNOPS_VN!M24+'Future Project 11'!M24+'SDGE Implementation'!M24+'Future Project 02'!M24+'Future Project 03'!M24+'Future Project 04'!M24+'Future Project 05'!M24+'Future Project 06'!M24+'Future Project 07'!M24+'Future Project 08'!M24+Kosovo!M24</f>
        <v>0</v>
      </c>
      <c r="N24" s="195">
        <f>'AEP D_Nexus'!N24+ANDE_ADMS!N24+'ATCO_OMS Support'!N24+Avangrid_NY!N24+'Avangrid ADMS'!N24+Barbados!N24+'BEL_ED-LF'!N24+'BWP ADMS'!N24+CEATI!N24+Lansing!N24+MEC_BHER!N24+MERALCO!P24+'Future Project 09'!N24+'NV Energy'!N24+TPC!N24+'USTDA_EC_CELEC-EP'!N24+'Future Project 10'!N24+UNOPS_VN!N24+'Future Project 11'!N24+'SDGE Implementation'!N24+'Future Project 02'!N24+'Future Project 03'!N24+'Future Project 04'!N24+'Future Project 05'!N24+'Future Project 06'!N24+'Future Project 07'!N24+'Future Project 08'!N24+Kosovo!N24</f>
        <v>0</v>
      </c>
      <c r="O24" s="195">
        <f>'AEP D_Nexus'!O24+ANDE_ADMS!O24+'ATCO_OMS Support'!O24+Avangrid_NY!O24+'Avangrid ADMS'!O24+Barbados!O24+'BEL_ED-LF'!O24+'BWP ADMS'!O24+CEATI!O24+Lansing!O24+MEC_BHER!O24+MERALCO!Q24+'Future Project 09'!O24+'NV Energy'!O24+TPC!O24+'USTDA_EC_CELEC-EP'!O24+'Future Project 10'!O24+UNOPS_VN!O24+'Future Project 11'!O24+'SDGE Implementation'!O24+'Future Project 02'!O24+'Future Project 03'!O24+'Future Project 04'!O24+'Future Project 05'!O24+'Future Project 06'!O24+'Future Project 07'!O24+'Future Project 08'!O24+Kosovo!O24</f>
        <v>0</v>
      </c>
      <c r="P24" s="195">
        <f>'AEP D_Nexus'!P24+ANDE_ADMS!P24+'ATCO_OMS Support'!P24+Avangrid_NY!P24+'Avangrid ADMS'!P24+Barbados!P24+'BEL_ED-LF'!P24+'BWP ADMS'!P24+CEATI!P24+Lansing!P24+MEC_BHER!P24+MERALCO!R24+'Future Project 09'!P24+'NV Energy'!P24+TPC!P24+'USTDA_EC_CELEC-EP'!P24+'Future Project 10'!P24+UNOPS_VN!P24+'Future Project 11'!P24+'SDGE Implementation'!P24+'Future Project 02'!P24+'Future Project 03'!P24+'Future Project 04'!P24+'Future Project 05'!P24+'Future Project 06'!P24+'Future Project 07'!P24+'Future Project 08'!P24+Kosovo!P24</f>
        <v>0</v>
      </c>
      <c r="Q24" s="195">
        <f>'AEP D_Nexus'!Q24+ANDE_ADMS!Q24+'ATCO_OMS Support'!Q24+Avangrid_NY!Q24+'Avangrid ADMS'!Q24+Barbados!Q24+'BEL_ED-LF'!Q24+'BWP ADMS'!Q24+CEATI!Q24+Lansing!Q24+MEC_BHER!Q24+MERALCO!S24+'Future Project 09'!Q24+'NV Energy'!Q24+TPC!Q24+'USTDA_EC_CELEC-EP'!Q24+'Future Project 10'!Q24+UNOPS_VN!Q24+'Future Project 11'!Q24+'SDGE Implementation'!Q24+'Future Project 02'!Q24+'Future Project 03'!Q24+'Future Project 04'!Q24+'Future Project 05'!Q24+'Future Project 06'!Q24+'Future Project 07'!Q24+'Future Project 08'!Q24+Kosovo!Q24</f>
        <v>0</v>
      </c>
      <c r="R24" s="195">
        <f>'AEP D_Nexus'!R24+ANDE_ADMS!R24+'ATCO_OMS Support'!R24+Avangrid_NY!R24+'Avangrid ADMS'!R24+Barbados!R24+'BEL_ED-LF'!R24+'BWP ADMS'!R24+CEATI!R24+Lansing!R24+MEC_BHER!R24+MERALCO!T24+'Future Project 09'!R24+'NV Energy'!R24+TPC!R24+'USTDA_EC_CELEC-EP'!R24+'Future Project 10'!R24+UNOPS_VN!R24+'Future Project 11'!R24+'SDGE Implementation'!R24+'Future Project 02'!R24+'Future Project 03'!R24+'Future Project 04'!R24+'Future Project 05'!R24+'Future Project 06'!R24+'Future Project 07'!R24+'Future Project 08'!R24+Kosovo!R24</f>
        <v>0</v>
      </c>
      <c r="S24" s="195">
        <f>'AEP D_Nexus'!S24+ANDE_ADMS!S24+'ATCO_OMS Support'!S24+Avangrid_NY!S24+'Avangrid ADMS'!S24+Barbados!S24+'BEL_ED-LF'!S24+'BWP ADMS'!S24+CEATI!S24+Lansing!S24+MEC_BHER!S24+MERALCO!U24+'Future Project 09'!S24+'NV Energy'!S24+TPC!S24+'USTDA_EC_CELEC-EP'!S24+'Future Project 10'!S24+UNOPS_VN!S24+'Future Project 11'!S24+'SDGE Implementation'!S24+'Future Project 02'!S24+'Future Project 03'!S24+'Future Project 04'!S24+'Future Project 05'!S24+'Future Project 06'!S24+'Future Project 07'!S24+'Future Project 08'!S24+Kosovo!S24</f>
        <v>0</v>
      </c>
      <c r="T24" s="195">
        <f>'AEP D_Nexus'!T24+ANDE_ADMS!T24+'ATCO_OMS Support'!T24+Avangrid_NY!T24+'Avangrid ADMS'!T24+Barbados!T24+'BEL_ED-LF'!T24+'BWP ADMS'!T24+CEATI!T24+Lansing!T24+MEC_BHER!T24+MERALCO!V24+'Future Project 09'!T24+'NV Energy'!T24+TPC!T24+'USTDA_EC_CELEC-EP'!T24+'Future Project 10'!T24+UNOPS_VN!T24+'Future Project 11'!T24+'SDGE Implementation'!T24+'Future Project 02'!T24+'Future Project 03'!T24+'Future Project 04'!T24+'Future Project 05'!T24+'Future Project 06'!T24+'Future Project 07'!T24+'Future Project 08'!T24+Kosovo!T24</f>
        <v>0</v>
      </c>
      <c r="U24" s="195">
        <f>'AEP D_Nexus'!U24+ANDE_ADMS!U24+'ATCO_OMS Support'!U24+Avangrid_NY!U24+'Avangrid ADMS'!U24+Barbados!U24+'BEL_ED-LF'!U24+'BWP ADMS'!U24+CEATI!U24+Lansing!U24+MEC_BHER!U24+MERALCO!W24+'Future Project 09'!U24+'NV Energy'!U24+TPC!U24+'USTDA_EC_CELEC-EP'!U24+'Future Project 10'!U24+UNOPS_VN!U24+'Future Project 11'!U24+'SDGE Implementation'!U24+'Future Project 02'!U24+'Future Project 03'!U24+'Future Project 04'!U24+'Future Project 05'!U24+'Future Project 06'!U24+'Future Project 07'!U24+'Future Project 08'!U24+Kosovo!U24</f>
        <v>0</v>
      </c>
      <c r="V24" s="195">
        <f>'AEP D_Nexus'!V24+ANDE_ADMS!V24+'ATCO_OMS Support'!V24+Avangrid_NY!V24+'Avangrid ADMS'!V24+Barbados!V24+'BEL_ED-LF'!V24+'BWP ADMS'!V24+CEATI!V24+Lansing!V24+MEC_BHER!V24+MERALCO!X24+'Future Project 09'!V24+'NV Energy'!V24+TPC!V24+'USTDA_EC_CELEC-EP'!V24+'Future Project 10'!V24+UNOPS_VN!V24+'Future Project 11'!V24+'SDGE Implementation'!V24+'Future Project 02'!V24+'Future Project 03'!V24+'Future Project 04'!V24+'Future Project 05'!V24+'Future Project 06'!V24+'Future Project 07'!V24+'Future Project 08'!V24+Kosovo!V24</f>
        <v>0</v>
      </c>
      <c r="W24" s="195">
        <f>'AEP D_Nexus'!W24+ANDE_ADMS!W24+'ATCO_OMS Support'!W24+Avangrid_NY!W24+'Avangrid ADMS'!W24+Barbados!W24+'BEL_ED-LF'!W24+'BWP ADMS'!W24+CEATI!W24+Lansing!W24+MEC_BHER!W24+MERALCO!Y24+'Future Project 09'!W24+'NV Energy'!W24+TPC!W24+'USTDA_EC_CELEC-EP'!W24+'Future Project 10'!W24+UNOPS_VN!W24+'Future Project 11'!W24+'SDGE Implementation'!W24+'Future Project 02'!W24+'Future Project 03'!W24+'Future Project 04'!W24+'Future Project 05'!W24+'Future Project 06'!W24+'Future Project 07'!W24+'Future Project 08'!W24+Kosovo!W24</f>
        <v>0</v>
      </c>
      <c r="X24" s="195">
        <f>'AEP D_Nexus'!X24+ANDE_ADMS!X24+'ATCO_OMS Support'!X24+Avangrid_NY!X24+'Avangrid ADMS'!X24+Barbados!X24+'BEL_ED-LF'!X24+'BWP ADMS'!X24+CEATI!X24+Lansing!X24+MEC_BHER!X24+MERALCO!Z24+'Future Project 09'!X24+'NV Energy'!X24+TPC!X24+'USTDA_EC_CELEC-EP'!X24+'Future Project 10'!X24+UNOPS_VN!X24+'Future Project 11'!X24+'SDGE Implementation'!X24+'Future Project 02'!X24+'Future Project 03'!X24+'Future Project 04'!X24+'Future Project 05'!X24+'Future Project 06'!X24+'Future Project 07'!X24+'Future Project 08'!X24+Kosovo!X24</f>
        <v>0</v>
      </c>
      <c r="Y24" s="195">
        <f>'AEP D_Nexus'!Y24+ANDE_ADMS!Y24+'ATCO_OMS Support'!Y24+Avangrid_NY!Y24+'Avangrid ADMS'!Y24+Barbados!Y24+'BEL_ED-LF'!Y24+'BWP ADMS'!Y24+CEATI!Y24+Lansing!Y24+MEC_BHER!Y24+MERALCO!AA24+'Future Project 09'!Y24+'NV Energy'!Y24+TPC!Y24+'USTDA_EC_CELEC-EP'!Y24+'Future Project 10'!Y24+UNOPS_VN!Y24+'Future Project 11'!Y24+'SDGE Implementation'!Y24+'Future Project 02'!Y24+'Future Project 03'!Y24+'Future Project 04'!Y24+'Future Project 05'!Y24+'Future Project 06'!Y24+'Future Project 07'!Y24+'Future Project 08'!Y24+Kosovo!Y24</f>
        <v>0</v>
      </c>
      <c r="Z24" s="195">
        <f>'AEP D_Nexus'!Z24+ANDE_ADMS!Z24+'ATCO_OMS Support'!Z24+Avangrid_NY!Z24+'Avangrid ADMS'!Z24+Barbados!Z24+'BEL_ED-LF'!Z24+'BWP ADMS'!Z24+CEATI!Z24+Lansing!Z24+MEC_BHER!Z24+MERALCO!AB24+'Future Project 09'!Z24+'NV Energy'!Z24+TPC!Z24+'USTDA_EC_CELEC-EP'!Z24+'Future Project 10'!Z24+UNOPS_VN!Z24+'Future Project 11'!Z24+'SDGE Implementation'!Z24+'Future Project 02'!Z24+'Future Project 03'!Z24+'Future Project 04'!Z24+'Future Project 05'!Z24+'Future Project 06'!Z24+'Future Project 07'!Z24+'Future Project 08'!Z24+Kosovo!Z24</f>
        <v>0</v>
      </c>
      <c r="AA24" s="45">
        <f t="shared" ref="AA24:AA25" si="7">SUM(C24:I24)</f>
        <v>0</v>
      </c>
      <c r="AB24" s="45">
        <f t="shared" si="4"/>
        <v>0</v>
      </c>
      <c r="AC24" s="2">
        <f t="shared" si="5"/>
        <v>0</v>
      </c>
      <c r="AD24" s="2">
        <f t="shared" si="6"/>
        <v>0</v>
      </c>
    </row>
    <row r="25" spans="2:30">
      <c r="B25" s="97"/>
      <c r="C25" s="195">
        <f>'AEP D_Nexus'!C25+ANDE_ADMS!C25+'ATCO_OMS Support'!C25+Avangrid_NY!C25+'Avangrid ADMS'!C25+Barbados!C25+'BEL_ED-LF'!C25+'BWP ADMS'!C25+CEATI!C25+Lansing!C25+MEC_BHER!C25+MERALCO!E25+'Future Project 09'!C25+'NV Energy'!C25+TPC!C25+'USTDA_EC_CELEC-EP'!C25+'Future Project 10'!C25+UNOPS_VN!C25+'Future Project 11'!C25+'SDGE Implementation'!C25+'Future Project 02'!C25+'Future Project 03'!C25+'Future Project 04'!C25+'Future Project 05'!C25+'Future Project 06'!C25+'Future Project 07'!C25+'Future Project 08'!C25+Kosovo!C25</f>
        <v>0</v>
      </c>
      <c r="D25" s="195">
        <f>'AEP D_Nexus'!D25+ANDE_ADMS!D25+'ATCO_OMS Support'!D25+Avangrid_NY!D25+'Avangrid ADMS'!D25+Barbados!D25+'BEL_ED-LF'!D25+'BWP ADMS'!D25+CEATI!D25+Lansing!D25+MEC_BHER!D25+MERALCO!F25+'Future Project 09'!D25+'NV Energy'!D25+TPC!D25+'USTDA_EC_CELEC-EP'!D25+'Future Project 10'!D25+UNOPS_VN!D25+'Future Project 11'!D25+'SDGE Implementation'!D25+'Future Project 02'!D25+'Future Project 03'!D25+'Future Project 04'!D25+'Future Project 05'!D25+'Future Project 06'!D25+'Future Project 07'!D25+'Future Project 08'!D25+Kosovo!D25</f>
        <v>0</v>
      </c>
      <c r="E25" s="195">
        <f>'AEP D_Nexus'!E25+ANDE_ADMS!E25+'ATCO_OMS Support'!E25+Avangrid_NY!E25+'Avangrid ADMS'!E25+Barbados!E25+'BEL_ED-LF'!E25+'BWP ADMS'!E25+CEATI!E25+Lansing!E25+MEC_BHER!E25+MERALCO!G25+'Future Project 09'!E25+'NV Energy'!E25+TPC!E25+'USTDA_EC_CELEC-EP'!E25+'Future Project 10'!E25+UNOPS_VN!E25+'Future Project 11'!E25+'SDGE Implementation'!E25+'Future Project 02'!E25+'Future Project 03'!E25+'Future Project 04'!E25+'Future Project 05'!E25+'Future Project 06'!E25+'Future Project 07'!E25+'Future Project 08'!E25+Kosovo!E25</f>
        <v>0</v>
      </c>
      <c r="F25" s="195">
        <f>'AEP D_Nexus'!F25+ANDE_ADMS!F25+'ATCO_OMS Support'!F25+Avangrid_NY!F25+'Avangrid ADMS'!F25+Barbados!F25+'BEL_ED-LF'!F25+'BWP ADMS'!F25+CEATI!F25+Lansing!F25+MEC_BHER!F25+MERALCO!H25+'Future Project 09'!F25+'NV Energy'!F25+TPC!F25+'USTDA_EC_CELEC-EP'!F25+'Future Project 10'!F25+UNOPS_VN!F25+'Future Project 11'!F25+'SDGE Implementation'!F25+'Future Project 02'!F25+'Future Project 03'!F25+'Future Project 04'!F25+'Future Project 05'!F25+'Future Project 06'!F25+'Future Project 07'!F25+'Future Project 08'!F25+Kosovo!F25</f>
        <v>0</v>
      </c>
      <c r="G25" s="195">
        <f>'AEP D_Nexus'!G25+ANDE_ADMS!G25+'ATCO_OMS Support'!G25+Avangrid_NY!G25+'Avangrid ADMS'!G25+Barbados!G25+'BEL_ED-LF'!G25+'BWP ADMS'!G25+CEATI!G25+Lansing!G25+MEC_BHER!G25+MERALCO!I25+'Future Project 09'!G25+'NV Energy'!G25+TPC!G25+'USTDA_EC_CELEC-EP'!G25+'Future Project 10'!G25+UNOPS_VN!G25+'Future Project 11'!G25+'SDGE Implementation'!G25+'Future Project 02'!G25+'Future Project 03'!G25+'Future Project 04'!G25+'Future Project 05'!G25+'Future Project 06'!G25+'Future Project 07'!G25+'Future Project 08'!G25+Kosovo!G25</f>
        <v>0</v>
      </c>
      <c r="H25" s="195">
        <f>'AEP D_Nexus'!H25+ANDE_ADMS!H25+'ATCO_OMS Support'!H25+Avangrid_NY!H25+'Avangrid ADMS'!H25+Barbados!H25+'BEL_ED-LF'!H25+'BWP ADMS'!H25+CEATI!H25+Lansing!H25+MEC_BHER!H25+MERALCO!J25+'Future Project 09'!H25+'NV Energy'!H25+TPC!H25+'USTDA_EC_CELEC-EP'!H25+'Future Project 10'!H25+UNOPS_VN!H25+'Future Project 11'!H25+'SDGE Implementation'!H25+'Future Project 02'!H25+'Future Project 03'!H25+'Future Project 04'!H25+'Future Project 05'!H25+'Future Project 06'!H25+'Future Project 07'!H25+'Future Project 08'!H25+Kosovo!H25</f>
        <v>0</v>
      </c>
      <c r="I25" s="195">
        <f>'AEP D_Nexus'!I25+ANDE_ADMS!I25+'ATCO_OMS Support'!I25+Avangrid_NY!I25+'Avangrid ADMS'!I25+Barbados!I25+'BEL_ED-LF'!I25+'BWP ADMS'!I25+CEATI!I25+Lansing!I25+MEC_BHER!I25+MERALCO!K25+'Future Project 09'!I25+'NV Energy'!I25+TPC!I25+'USTDA_EC_CELEC-EP'!I25+'Future Project 10'!I25+UNOPS_VN!I25+'Future Project 11'!I25+'SDGE Implementation'!I25+'Future Project 02'!I25+'Future Project 03'!I25+'Future Project 04'!I25+'Future Project 05'!I25+'Future Project 06'!I25+'Future Project 07'!I25+'Future Project 08'!I25+Kosovo!I25</f>
        <v>0</v>
      </c>
      <c r="J25" s="195">
        <f>'AEP D_Nexus'!J25+ANDE_ADMS!J25+'ATCO_OMS Support'!J25+Avangrid_NY!J25+'Avangrid ADMS'!J25+Barbados!J25+'BEL_ED-LF'!J25+'BWP ADMS'!J25+CEATI!J25+Lansing!J25+MEC_BHER!J25+MERALCO!L25+'Future Project 09'!J25+'NV Energy'!J25+TPC!J25+'USTDA_EC_CELEC-EP'!J25+'Future Project 10'!J25+UNOPS_VN!J25+'Future Project 11'!J25+'SDGE Implementation'!J25+'Future Project 02'!J25+'Future Project 03'!J25+'Future Project 04'!J25+'Future Project 05'!J25+'Future Project 06'!J25+'Future Project 07'!J25+'Future Project 08'!J25+Kosovo!J25</f>
        <v>0</v>
      </c>
      <c r="K25" s="195">
        <f>'AEP D_Nexus'!K25+ANDE_ADMS!K25+'ATCO_OMS Support'!K25+Avangrid_NY!K25+'Avangrid ADMS'!K25+Barbados!K25+'BEL_ED-LF'!K25+'BWP ADMS'!K25+CEATI!K25+Lansing!K25+MEC_BHER!K25+MERALCO!M25+'Future Project 09'!K25+'NV Energy'!K25+TPC!K25+'USTDA_EC_CELEC-EP'!K25+'Future Project 10'!K25+UNOPS_VN!K25+'Future Project 11'!K25+'SDGE Implementation'!K25+'Future Project 02'!K25+'Future Project 03'!K25+'Future Project 04'!K25+'Future Project 05'!K25+'Future Project 06'!K25+'Future Project 07'!K25+'Future Project 08'!K25+Kosovo!K25</f>
        <v>0</v>
      </c>
      <c r="L25" s="195">
        <f>'AEP D_Nexus'!L25+ANDE_ADMS!L25+'ATCO_OMS Support'!L25+Avangrid_NY!L25+'Avangrid ADMS'!L25+Barbados!L25+'BEL_ED-LF'!L25+'BWP ADMS'!L25+CEATI!L25+Lansing!L25+MEC_BHER!L25+MERALCO!N25+'Future Project 09'!L25+'NV Energy'!L25+TPC!L25+'USTDA_EC_CELEC-EP'!L25+'Future Project 10'!L25+UNOPS_VN!L25+'Future Project 11'!L25+'SDGE Implementation'!L25+'Future Project 02'!L25+'Future Project 03'!L25+'Future Project 04'!L25+'Future Project 05'!L25+'Future Project 06'!L25+'Future Project 07'!L25+'Future Project 08'!L25+Kosovo!L25</f>
        <v>0</v>
      </c>
      <c r="M25" s="195">
        <f>'AEP D_Nexus'!M25+ANDE_ADMS!M25+'ATCO_OMS Support'!M25+Avangrid_NY!M25+'Avangrid ADMS'!M25+Barbados!M25+'BEL_ED-LF'!M25+'BWP ADMS'!M25+CEATI!M25+Lansing!M25+MEC_BHER!M25+MERALCO!O25+'Future Project 09'!M25+'NV Energy'!M25+TPC!M25+'USTDA_EC_CELEC-EP'!M25+'Future Project 10'!M25+UNOPS_VN!M25+'Future Project 11'!M25+'SDGE Implementation'!M25+'Future Project 02'!M25+'Future Project 03'!M25+'Future Project 04'!M25+'Future Project 05'!M25+'Future Project 06'!M25+'Future Project 07'!M25+'Future Project 08'!M25+Kosovo!M25</f>
        <v>0</v>
      </c>
      <c r="N25" s="195">
        <f>'AEP D_Nexus'!N25+ANDE_ADMS!N25+'ATCO_OMS Support'!N25+Avangrid_NY!N25+'Avangrid ADMS'!N25+Barbados!N25+'BEL_ED-LF'!N25+'BWP ADMS'!N25+CEATI!N25+Lansing!N25+MEC_BHER!N25+MERALCO!P25+'Future Project 09'!N25+'NV Energy'!N25+TPC!N25+'USTDA_EC_CELEC-EP'!N25+'Future Project 10'!N25+UNOPS_VN!N25+'Future Project 11'!N25+'SDGE Implementation'!N25+'Future Project 02'!N25+'Future Project 03'!N25+'Future Project 04'!N25+'Future Project 05'!N25+'Future Project 06'!N25+'Future Project 07'!N25+'Future Project 08'!N25+Kosovo!N25</f>
        <v>0</v>
      </c>
      <c r="O25" s="195">
        <f>'AEP D_Nexus'!O25+ANDE_ADMS!O25+'ATCO_OMS Support'!O25+Avangrid_NY!O25+'Avangrid ADMS'!O25+Barbados!O25+'BEL_ED-LF'!O25+'BWP ADMS'!O25+CEATI!O25+Lansing!O25+MEC_BHER!O25+MERALCO!Q25+'Future Project 09'!O25+'NV Energy'!O25+TPC!O25+'USTDA_EC_CELEC-EP'!O25+'Future Project 10'!O25+UNOPS_VN!O25+'Future Project 11'!O25+'SDGE Implementation'!O25+'Future Project 02'!O25+'Future Project 03'!O25+'Future Project 04'!O25+'Future Project 05'!O25+'Future Project 06'!O25+'Future Project 07'!O25+'Future Project 08'!O25+Kosovo!O25</f>
        <v>0</v>
      </c>
      <c r="P25" s="195">
        <f>'AEP D_Nexus'!P25+ANDE_ADMS!P25+'ATCO_OMS Support'!P25+Avangrid_NY!P25+'Avangrid ADMS'!P25+Barbados!P25+'BEL_ED-LF'!P25+'BWP ADMS'!P25+CEATI!P25+Lansing!P25+MEC_BHER!P25+MERALCO!R25+'Future Project 09'!P25+'NV Energy'!P25+TPC!P25+'USTDA_EC_CELEC-EP'!P25+'Future Project 10'!P25+UNOPS_VN!P25+'Future Project 11'!P25+'SDGE Implementation'!P25+'Future Project 02'!P25+'Future Project 03'!P25+'Future Project 04'!P25+'Future Project 05'!P25+'Future Project 06'!P25+'Future Project 07'!P25+'Future Project 08'!P25+Kosovo!P25</f>
        <v>0</v>
      </c>
      <c r="Q25" s="195">
        <f>'AEP D_Nexus'!Q25+ANDE_ADMS!Q25+'ATCO_OMS Support'!Q25+Avangrid_NY!Q25+'Avangrid ADMS'!Q25+Barbados!Q25+'BEL_ED-LF'!Q25+'BWP ADMS'!Q25+CEATI!Q25+Lansing!Q25+MEC_BHER!Q25+MERALCO!S25+'Future Project 09'!Q25+'NV Energy'!Q25+TPC!Q25+'USTDA_EC_CELEC-EP'!Q25+'Future Project 10'!Q25+UNOPS_VN!Q25+'Future Project 11'!Q25+'SDGE Implementation'!Q25+'Future Project 02'!Q25+'Future Project 03'!Q25+'Future Project 04'!Q25+'Future Project 05'!Q25+'Future Project 06'!Q25+'Future Project 07'!Q25+'Future Project 08'!Q25+Kosovo!Q25</f>
        <v>0</v>
      </c>
      <c r="R25" s="195">
        <f>'AEP D_Nexus'!R25+ANDE_ADMS!R25+'ATCO_OMS Support'!R25+Avangrid_NY!R25+'Avangrid ADMS'!R25+Barbados!R25+'BEL_ED-LF'!R25+'BWP ADMS'!R25+CEATI!R25+Lansing!R25+MEC_BHER!R25+MERALCO!T25+'Future Project 09'!R25+'NV Energy'!R25+TPC!R25+'USTDA_EC_CELEC-EP'!R25+'Future Project 10'!R25+UNOPS_VN!R25+'Future Project 11'!R25+'SDGE Implementation'!R25+'Future Project 02'!R25+'Future Project 03'!R25+'Future Project 04'!R25+'Future Project 05'!R25+'Future Project 06'!R25+'Future Project 07'!R25+'Future Project 08'!R25+Kosovo!R25</f>
        <v>0</v>
      </c>
      <c r="S25" s="195">
        <f>'AEP D_Nexus'!S25+ANDE_ADMS!S25+'ATCO_OMS Support'!S25+Avangrid_NY!S25+'Avangrid ADMS'!S25+Barbados!S25+'BEL_ED-LF'!S25+'BWP ADMS'!S25+CEATI!S25+Lansing!S25+MEC_BHER!S25+MERALCO!U25+'Future Project 09'!S25+'NV Energy'!S25+TPC!S25+'USTDA_EC_CELEC-EP'!S25+'Future Project 10'!S25+UNOPS_VN!S25+'Future Project 11'!S25+'SDGE Implementation'!S25+'Future Project 02'!S25+'Future Project 03'!S25+'Future Project 04'!S25+'Future Project 05'!S25+'Future Project 06'!S25+'Future Project 07'!S25+'Future Project 08'!S25+Kosovo!S25</f>
        <v>0</v>
      </c>
      <c r="T25" s="195">
        <f>'AEP D_Nexus'!T25+ANDE_ADMS!T25+'ATCO_OMS Support'!T25+Avangrid_NY!T25+'Avangrid ADMS'!T25+Barbados!T25+'BEL_ED-LF'!T25+'BWP ADMS'!T25+CEATI!T25+Lansing!T25+MEC_BHER!T25+MERALCO!V25+'Future Project 09'!T25+'NV Energy'!T25+TPC!T25+'USTDA_EC_CELEC-EP'!T25+'Future Project 10'!T25+UNOPS_VN!T25+'Future Project 11'!T25+'SDGE Implementation'!T25+'Future Project 02'!T25+'Future Project 03'!T25+'Future Project 04'!T25+'Future Project 05'!T25+'Future Project 06'!T25+'Future Project 07'!T25+'Future Project 08'!T25+Kosovo!T25</f>
        <v>0</v>
      </c>
      <c r="U25" s="195">
        <f>'AEP D_Nexus'!U25+ANDE_ADMS!U25+'ATCO_OMS Support'!U25+Avangrid_NY!U25+'Avangrid ADMS'!U25+Barbados!U25+'BEL_ED-LF'!U25+'BWP ADMS'!U25+CEATI!U25+Lansing!U25+MEC_BHER!U25+MERALCO!W25+'Future Project 09'!U25+'NV Energy'!U25+TPC!U25+'USTDA_EC_CELEC-EP'!U25+'Future Project 10'!U25+UNOPS_VN!U25+'Future Project 11'!U25+'SDGE Implementation'!U25+'Future Project 02'!U25+'Future Project 03'!U25+'Future Project 04'!U25+'Future Project 05'!U25+'Future Project 06'!U25+'Future Project 07'!U25+'Future Project 08'!U25+Kosovo!U25</f>
        <v>0</v>
      </c>
      <c r="V25" s="195">
        <f>'AEP D_Nexus'!V25+ANDE_ADMS!V25+'ATCO_OMS Support'!V25+Avangrid_NY!V25+'Avangrid ADMS'!V25+Barbados!V25+'BEL_ED-LF'!V25+'BWP ADMS'!V25+CEATI!V25+Lansing!V25+MEC_BHER!V25+MERALCO!X25+'Future Project 09'!V25+'NV Energy'!V25+TPC!V25+'USTDA_EC_CELEC-EP'!V25+'Future Project 10'!V25+UNOPS_VN!V25+'Future Project 11'!V25+'SDGE Implementation'!V25+'Future Project 02'!V25+'Future Project 03'!V25+'Future Project 04'!V25+'Future Project 05'!V25+'Future Project 06'!V25+'Future Project 07'!V25+'Future Project 08'!V25+Kosovo!V25</f>
        <v>0</v>
      </c>
      <c r="W25" s="195">
        <f>'AEP D_Nexus'!W25+ANDE_ADMS!W25+'ATCO_OMS Support'!W25+Avangrid_NY!W25+'Avangrid ADMS'!W25+Barbados!W25+'BEL_ED-LF'!W25+'BWP ADMS'!W25+CEATI!W25+Lansing!W25+MEC_BHER!W25+MERALCO!Y25+'Future Project 09'!W25+'NV Energy'!W25+TPC!W25+'USTDA_EC_CELEC-EP'!W25+'Future Project 10'!W25+UNOPS_VN!W25+'Future Project 11'!W25+'SDGE Implementation'!W25+'Future Project 02'!W25+'Future Project 03'!W25+'Future Project 04'!W25+'Future Project 05'!W25+'Future Project 06'!W25+'Future Project 07'!W25+'Future Project 08'!W25+Kosovo!W25</f>
        <v>0</v>
      </c>
      <c r="X25" s="195">
        <f>'AEP D_Nexus'!X25+ANDE_ADMS!X25+'ATCO_OMS Support'!X25+Avangrid_NY!X25+'Avangrid ADMS'!X25+Barbados!X25+'BEL_ED-LF'!X25+'BWP ADMS'!X25+CEATI!X25+Lansing!X25+MEC_BHER!X25+MERALCO!Z25+'Future Project 09'!X25+'NV Energy'!X25+TPC!X25+'USTDA_EC_CELEC-EP'!X25+'Future Project 10'!X25+UNOPS_VN!X25+'Future Project 11'!X25+'SDGE Implementation'!X25+'Future Project 02'!X25+'Future Project 03'!X25+'Future Project 04'!X25+'Future Project 05'!X25+'Future Project 06'!X25+'Future Project 07'!X25+'Future Project 08'!X25+Kosovo!X25</f>
        <v>0</v>
      </c>
      <c r="Y25" s="195">
        <f>'AEP D_Nexus'!Y25+ANDE_ADMS!Y25+'ATCO_OMS Support'!Y25+Avangrid_NY!Y25+'Avangrid ADMS'!Y25+Barbados!Y25+'BEL_ED-LF'!Y25+'BWP ADMS'!Y25+CEATI!Y25+Lansing!Y25+MEC_BHER!Y25+MERALCO!AA25+'Future Project 09'!Y25+'NV Energy'!Y25+TPC!Y25+'USTDA_EC_CELEC-EP'!Y25+'Future Project 10'!Y25+UNOPS_VN!Y25+'Future Project 11'!Y25+'SDGE Implementation'!Y25+'Future Project 02'!Y25+'Future Project 03'!Y25+'Future Project 04'!Y25+'Future Project 05'!Y25+'Future Project 06'!Y25+'Future Project 07'!Y25+'Future Project 08'!Y25+Kosovo!Y25</f>
        <v>0</v>
      </c>
      <c r="Z25" s="195">
        <f>'AEP D_Nexus'!Z25+ANDE_ADMS!Z25+'ATCO_OMS Support'!Z25+Avangrid_NY!Z25+'Avangrid ADMS'!Z25+Barbados!Z25+'BEL_ED-LF'!Z25+'BWP ADMS'!Z25+CEATI!Z25+Lansing!Z25+MEC_BHER!Z25+MERALCO!AB25+'Future Project 09'!Z25+'NV Energy'!Z25+TPC!Z25+'USTDA_EC_CELEC-EP'!Z25+'Future Project 10'!Z25+UNOPS_VN!Z25+'Future Project 11'!Z25+'SDGE Implementation'!Z25+'Future Project 02'!Z25+'Future Project 03'!Z25+'Future Project 04'!Z25+'Future Project 05'!Z25+'Future Project 06'!Z25+'Future Project 07'!Z25+'Future Project 08'!Z25+Kosovo!Z25</f>
        <v>0</v>
      </c>
      <c r="AA25" s="45">
        <f t="shared" si="7"/>
        <v>0</v>
      </c>
      <c r="AB25" s="45">
        <f t="shared" si="4"/>
        <v>0</v>
      </c>
      <c r="AC25" s="2">
        <f t="shared" si="5"/>
        <v>0</v>
      </c>
      <c r="AD25" s="2">
        <f t="shared" si="6"/>
        <v>0</v>
      </c>
    </row>
    <row r="26" spans="2:30">
      <c r="B26" s="61" t="s">
        <v>80</v>
      </c>
      <c r="C26" s="221">
        <f t="shared" ref="C26:Z26" si="8">SUM(C8:C25)</f>
        <v>1107.25</v>
      </c>
      <c r="D26" s="221">
        <f t="shared" si="8"/>
        <v>1249.5</v>
      </c>
      <c r="E26" s="221">
        <f t="shared" si="8"/>
        <v>1376</v>
      </c>
      <c r="F26" s="221">
        <f t="shared" si="8"/>
        <v>1190</v>
      </c>
      <c r="G26" s="221">
        <f t="shared" si="8"/>
        <v>1120</v>
      </c>
      <c r="H26" s="221">
        <f t="shared" si="8"/>
        <v>1002</v>
      </c>
      <c r="I26" s="221">
        <f t="shared" si="8"/>
        <v>1003</v>
      </c>
      <c r="J26" s="221">
        <f t="shared" si="8"/>
        <v>750</v>
      </c>
      <c r="K26" s="221">
        <f t="shared" si="8"/>
        <v>860</v>
      </c>
      <c r="L26" s="221">
        <f t="shared" si="8"/>
        <v>720</v>
      </c>
      <c r="M26" s="221">
        <f t="shared" si="8"/>
        <v>918</v>
      </c>
      <c r="N26" s="222">
        <f t="shared" si="8"/>
        <v>864</v>
      </c>
      <c r="O26" s="223">
        <f t="shared" si="8"/>
        <v>520</v>
      </c>
      <c r="P26" s="221">
        <f t="shared" si="8"/>
        <v>474</v>
      </c>
      <c r="Q26" s="221">
        <f t="shared" si="8"/>
        <v>544</v>
      </c>
      <c r="R26" s="221" t="e">
        <f t="shared" si="8"/>
        <v>#REF!</v>
      </c>
      <c r="S26" s="186">
        <f t="shared" si="8"/>
        <v>560</v>
      </c>
      <c r="T26" s="186">
        <f t="shared" si="8"/>
        <v>522</v>
      </c>
      <c r="U26" s="186">
        <f t="shared" si="8"/>
        <v>414</v>
      </c>
      <c r="V26" s="186">
        <f t="shared" si="8"/>
        <v>364</v>
      </c>
      <c r="W26" s="186">
        <f t="shared" si="8"/>
        <v>414</v>
      </c>
      <c r="X26" s="186">
        <f t="shared" si="8"/>
        <v>372</v>
      </c>
      <c r="Y26" s="186">
        <f t="shared" si="8"/>
        <v>374</v>
      </c>
      <c r="Z26" s="187">
        <f t="shared" si="8"/>
        <v>224</v>
      </c>
      <c r="AC26" s="185">
        <f>AVERAGE(AC8:AC9,AC10:AC10,AC12:AC19)</f>
        <v>0.56917388167388172</v>
      </c>
      <c r="AD26" s="185">
        <f>AVERAGE(AD8:AD9,AD10:AD10,AD12:AD20)</f>
        <v>0.50673157453936357</v>
      </c>
    </row>
    <row r="27" spans="2:30">
      <c r="B27" s="63" t="s">
        <v>81</v>
      </c>
      <c r="C27" s="224">
        <v>176</v>
      </c>
      <c r="D27" s="225">
        <v>160</v>
      </c>
      <c r="E27" s="225">
        <v>168</v>
      </c>
      <c r="F27" s="225">
        <v>176</v>
      </c>
      <c r="G27" s="225">
        <v>168</v>
      </c>
      <c r="H27" s="225">
        <v>166</v>
      </c>
      <c r="I27" s="225">
        <v>176</v>
      </c>
      <c r="J27" s="225">
        <v>176</v>
      </c>
      <c r="K27" s="225">
        <v>168</v>
      </c>
      <c r="L27" s="225">
        <v>176</v>
      </c>
      <c r="M27" s="225">
        <f>18*8</f>
        <v>144</v>
      </c>
      <c r="N27" s="226">
        <f>17*8</f>
        <v>136</v>
      </c>
      <c r="O27" s="224">
        <v>168</v>
      </c>
      <c r="P27" s="225">
        <v>160</v>
      </c>
      <c r="Q27" s="225">
        <v>176</v>
      </c>
      <c r="R27" s="225">
        <v>176</v>
      </c>
      <c r="S27" s="188">
        <v>160</v>
      </c>
      <c r="T27" s="190">
        <v>176</v>
      </c>
      <c r="U27" s="188">
        <v>176</v>
      </c>
      <c r="V27" s="188">
        <v>168</v>
      </c>
      <c r="W27" s="188">
        <v>168</v>
      </c>
      <c r="X27" s="188">
        <v>176</v>
      </c>
      <c r="Y27" s="188">
        <v>152</v>
      </c>
      <c r="Z27" s="189">
        <f>18*8</f>
        <v>144</v>
      </c>
    </row>
    <row r="28" spans="2:30">
      <c r="B28" s="62" t="s">
        <v>82</v>
      </c>
      <c r="C28" s="227">
        <f>C27*'2025_Chart'!$D$26*'2025_Chart'!$C$26</f>
        <v>1584</v>
      </c>
      <c r="D28" s="227">
        <f>D27*'2025_Chart'!$D$26*'2025_Chart'!$C$26</f>
        <v>1440</v>
      </c>
      <c r="E28" s="227">
        <f>E27*'2025_Chart'!$D$26*'2025_Chart'!$C$26</f>
        <v>1512</v>
      </c>
      <c r="F28" s="227">
        <f>F27*'2025_Chart'!$D$26*'2025_Chart'!$C$26</f>
        <v>1584</v>
      </c>
      <c r="G28" s="228">
        <f>G27*'2025_Chart'!$D$26*'2025_Chart'!$C$26</f>
        <v>1512</v>
      </c>
      <c r="H28" s="228">
        <f>H27*'2025_Chart'!$D$26*'2025_Chart'!$C$26</f>
        <v>1494</v>
      </c>
      <c r="I28" s="228">
        <f>I27*('2025_Chart'!$D$26+1)*'2025_Chart'!$C$26</f>
        <v>1716</v>
      </c>
      <c r="J28" s="228">
        <f>J27*('2025_Chart'!$D$26+1)*'2025_Chart'!$C$26</f>
        <v>1716</v>
      </c>
      <c r="K28" s="228">
        <f>K27*('2025_Chart'!$D$26+1)*'2025_Chart'!$C$26</f>
        <v>1638</v>
      </c>
      <c r="L28" s="228">
        <f>L27*('2025_Chart'!$D$26+1)*'2025_Chart'!$C$26</f>
        <v>1716</v>
      </c>
      <c r="M28" s="228">
        <f>M27*('2025_Chart'!$D$26+1)*'2025_Chart'!$C$26</f>
        <v>1404</v>
      </c>
      <c r="N28" s="229">
        <f>N27*('2025_Chart'!$D$26+1)*'2025_Chart'!$C$26</f>
        <v>1326</v>
      </c>
      <c r="O28" s="277"/>
      <c r="P28" s="278"/>
      <c r="Q28" s="278"/>
      <c r="R28" s="278"/>
      <c r="S28" s="279"/>
      <c r="T28" s="279"/>
      <c r="U28" s="279"/>
      <c r="V28" s="279"/>
      <c r="W28" s="279"/>
      <c r="X28" s="279"/>
      <c r="Y28" s="279"/>
      <c r="Z28" s="280"/>
    </row>
    <row r="29" spans="2:30" ht="15.75" thickBot="1">
      <c r="B29" s="99" t="s">
        <v>83</v>
      </c>
      <c r="C29" s="193">
        <f t="shared" ref="C29:Z29" si="9">C28-C26</f>
        <v>476.75</v>
      </c>
      <c r="D29" s="191">
        <f t="shared" si="9"/>
        <v>190.5</v>
      </c>
      <c r="E29" s="191">
        <f t="shared" si="9"/>
        <v>136</v>
      </c>
      <c r="F29" s="191">
        <f t="shared" si="9"/>
        <v>394</v>
      </c>
      <c r="G29" s="191">
        <f t="shared" si="9"/>
        <v>392</v>
      </c>
      <c r="H29" s="191">
        <f t="shared" si="9"/>
        <v>492</v>
      </c>
      <c r="I29" s="191">
        <f t="shared" si="9"/>
        <v>713</v>
      </c>
      <c r="J29" s="191">
        <f t="shared" si="9"/>
        <v>966</v>
      </c>
      <c r="K29" s="191">
        <f t="shared" si="9"/>
        <v>778</v>
      </c>
      <c r="L29" s="191">
        <f t="shared" si="9"/>
        <v>996</v>
      </c>
      <c r="M29" s="191">
        <f t="shared" si="9"/>
        <v>486</v>
      </c>
      <c r="N29" s="192">
        <f t="shared" si="9"/>
        <v>462</v>
      </c>
      <c r="O29" s="193">
        <f t="shared" si="9"/>
        <v>-520</v>
      </c>
      <c r="P29" s="191">
        <f t="shared" si="9"/>
        <v>-474</v>
      </c>
      <c r="Q29" s="191">
        <f t="shared" si="9"/>
        <v>-544</v>
      </c>
      <c r="R29" s="191" t="e">
        <f t="shared" si="9"/>
        <v>#REF!</v>
      </c>
      <c r="S29" s="191">
        <f t="shared" si="9"/>
        <v>-560</v>
      </c>
      <c r="T29" s="194">
        <f t="shared" si="9"/>
        <v>-522</v>
      </c>
      <c r="U29" s="194">
        <f t="shared" si="9"/>
        <v>-414</v>
      </c>
      <c r="V29" s="194">
        <f t="shared" si="9"/>
        <v>-364</v>
      </c>
      <c r="W29" s="194">
        <f t="shared" si="9"/>
        <v>-414</v>
      </c>
      <c r="X29" s="194">
        <f t="shared" si="9"/>
        <v>-372</v>
      </c>
      <c r="Y29" s="194">
        <f t="shared" si="9"/>
        <v>-374</v>
      </c>
      <c r="Z29" s="192">
        <f t="shared" si="9"/>
        <v>-224</v>
      </c>
      <c r="AA29" t="s">
        <v>84</v>
      </c>
    </row>
    <row r="31" spans="2:30">
      <c r="E31" s="76"/>
      <c r="F31" t="s">
        <v>85</v>
      </c>
      <c r="J31" s="25"/>
      <c r="K31" t="s">
        <v>86</v>
      </c>
      <c r="Q31" s="76"/>
      <c r="R31" t="s">
        <v>85</v>
      </c>
      <c r="V31" s="25"/>
      <c r="W31" t="s">
        <v>86</v>
      </c>
    </row>
    <row r="32" spans="2:30" ht="15.75" thickBot="1">
      <c r="F32" s="32"/>
      <c r="G32" s="32"/>
      <c r="H32" s="32"/>
      <c r="I32" s="32"/>
      <c r="J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2:30" ht="21.75" thickBot="1">
      <c r="B33" s="85" t="s">
        <v>87</v>
      </c>
      <c r="C33" s="325">
        <v>2025</v>
      </c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7"/>
      <c r="O33" s="330">
        <v>2026</v>
      </c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31"/>
    </row>
    <row r="34" spans="2:30" ht="15.75" thickBot="1">
      <c r="B34" s="64"/>
      <c r="C34" s="103" t="s">
        <v>54</v>
      </c>
      <c r="D34" s="94" t="s">
        <v>55</v>
      </c>
      <c r="E34" s="94" t="s">
        <v>56</v>
      </c>
      <c r="F34" s="94" t="s">
        <v>57</v>
      </c>
      <c r="G34" s="94" t="s">
        <v>58</v>
      </c>
      <c r="H34" s="94" t="s">
        <v>59</v>
      </c>
      <c r="I34" s="94" t="s">
        <v>60</v>
      </c>
      <c r="J34" s="94" t="s">
        <v>61</v>
      </c>
      <c r="K34" s="94" t="s">
        <v>62</v>
      </c>
      <c r="L34" s="94" t="s">
        <v>63</v>
      </c>
      <c r="M34" s="94" t="s">
        <v>64</v>
      </c>
      <c r="N34" s="104" t="s">
        <v>65</v>
      </c>
      <c r="O34" s="103" t="s">
        <v>54</v>
      </c>
      <c r="P34" s="94" t="s">
        <v>55</v>
      </c>
      <c r="Q34" s="94" t="s">
        <v>56</v>
      </c>
      <c r="R34" s="94" t="s">
        <v>57</v>
      </c>
      <c r="S34" s="94" t="s">
        <v>58</v>
      </c>
      <c r="T34" s="94" t="s">
        <v>59</v>
      </c>
      <c r="U34" s="94" t="s">
        <v>60</v>
      </c>
      <c r="V34" s="94" t="s">
        <v>61</v>
      </c>
      <c r="W34" s="94" t="s">
        <v>62</v>
      </c>
      <c r="X34" s="94" t="s">
        <v>63</v>
      </c>
      <c r="Y34" s="94" t="s">
        <v>64</v>
      </c>
      <c r="Z34" s="105" t="s">
        <v>65</v>
      </c>
    </row>
    <row r="35" spans="2:30">
      <c r="B35" s="86"/>
      <c r="C35" s="100"/>
      <c r="D35" s="101"/>
      <c r="E35" s="101"/>
      <c r="F35" s="101"/>
      <c r="G35" s="101"/>
      <c r="H35" s="126"/>
      <c r="I35" s="126"/>
      <c r="J35" s="126"/>
      <c r="K35" s="126"/>
      <c r="L35" s="126"/>
      <c r="M35" s="126"/>
      <c r="N35" s="127"/>
      <c r="O35" s="100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2"/>
      <c r="AA35" s="45">
        <f t="shared" ref="AA35" si="10">C35</f>
        <v>0</v>
      </c>
      <c r="AB35" s="45">
        <f t="shared" ref="AB35" si="11">SUM(C35:N35)</f>
        <v>0</v>
      </c>
    </row>
    <row r="36" spans="2:30">
      <c r="B36" s="71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45"/>
      <c r="AB36" s="45"/>
      <c r="AC36" s="2"/>
      <c r="AD36" s="2"/>
    </row>
    <row r="37" spans="2:30">
      <c r="B37" s="71" t="s">
        <v>88</v>
      </c>
      <c r="C37" s="195">
        <f>'AEP D_Nexus'!C37+ANDE_ADMS!C37+'ATCO_OMS Support'!C37+Avangrid_NY!C37+'Avangrid ADMS'!C37+Barbados!C37+'BEL_ED-LF'!C37+'BWP ADMS'!C37+CEATI!C37+Lansing!C37+MEC_BHER!C37+MERALCO!E37+'Future Project 09'!C37+'NV Energy'!C37+TPC!C37+'USTDA_EC_CELEC-EP'!C37+'Future Project 10'!C37+UNOPS_VN!C37+'Future Project 11'!C37+'SDGE Implementation'!C37+'Future Project 02'!C37+'Future Project 03'!C37+'Future Project 04'!C37+'Future Project 05'!C37+'Future Project 06'!C37+'Future Project 07'!C37+'Future Project 08'!C37+Kosovo!C37</f>
        <v>0</v>
      </c>
      <c r="D37" s="195">
        <f>'AEP D_Nexus'!D37+ANDE_ADMS!D37+'ATCO_OMS Support'!D37+Avangrid_NY!D37+'Avangrid ADMS'!D37+Barbados!D37+'BEL_ED-LF'!D37+'BWP ADMS'!D37+CEATI!D37+Lansing!D37+MEC_BHER!D37+MERALCO!F37+'Future Project 09'!D37+'NV Energy'!D37+TPC!D37+'USTDA_EC_CELEC-EP'!D37+'Future Project 10'!D37+UNOPS_VN!D37+'Future Project 11'!D37+'SDGE Implementation'!D37+'Future Project 02'!D37+'Future Project 03'!D37+'Future Project 04'!D37+'Future Project 05'!D37+'Future Project 06'!D37+'Future Project 07'!D37+'Future Project 08'!D37+Kosovo!D37</f>
        <v>0</v>
      </c>
      <c r="E37" s="195">
        <f>'AEP D_Nexus'!E37+ANDE_ADMS!E37+'ATCO_OMS Support'!E37+Avangrid_NY!E37+'Avangrid ADMS'!E37+Barbados!E37+'BEL_ED-LF'!E37+'BWP ADMS'!E37+CEATI!E37+Lansing!E37+MEC_BHER!E37+MERALCO!G37+'Future Project 09'!E37+'NV Energy'!E37+TPC!E37+'USTDA_EC_CELEC-EP'!E37+'Future Project 10'!E37+UNOPS_VN!E37+'Future Project 11'!E37+'SDGE Implementation'!E37+'Future Project 02'!E37+'Future Project 03'!E37+'Future Project 04'!E37+'Future Project 05'!E37+'Future Project 06'!E37+'Future Project 07'!E37+'Future Project 08'!E37+Kosovo!E37</f>
        <v>0</v>
      </c>
      <c r="F37" s="195">
        <f>'AEP D_Nexus'!F37+ANDE_ADMS!F37+'ATCO_OMS Support'!F37+Avangrid_NY!F37+'Avangrid ADMS'!F37+Barbados!F37+'BEL_ED-LF'!F37+'BWP ADMS'!F37+CEATI!F37+Lansing!F37+MEC_BHER!F37+MERALCO!H37+'Future Project 09'!F37+'NV Energy'!F37+TPC!F37+'USTDA_EC_CELEC-EP'!F37+'Future Project 10'!F37+UNOPS_VN!F37+'Future Project 11'!F37+'SDGE Implementation'!F37+'Future Project 02'!F37+'Future Project 03'!F37+'Future Project 04'!F37+'Future Project 05'!F37+'Future Project 06'!F37+'Future Project 07'!F37+'Future Project 08'!F37+Kosovo!F37</f>
        <v>0</v>
      </c>
      <c r="G37" s="195">
        <f>'AEP D_Nexus'!G37+ANDE_ADMS!G37+'ATCO_OMS Support'!G37+Avangrid_NY!G37+'Avangrid ADMS'!G37+Barbados!G37+'BEL_ED-LF'!G37+'BWP ADMS'!G37+CEATI!G37+Lansing!G37+MEC_BHER!G37+MERALCO!I37+'Future Project 09'!G37+'NV Energy'!G37+TPC!G37+'USTDA_EC_CELEC-EP'!G37+'Future Project 10'!G37+UNOPS_VN!G37+'Future Project 11'!G37+'SDGE Implementation'!G37+'Future Project 02'!G37+'Future Project 03'!G37+'Future Project 04'!G37+'Future Project 05'!G37+'Future Project 06'!G37+'Future Project 07'!G37+'Future Project 08'!G37+Kosovo!G37</f>
        <v>0</v>
      </c>
      <c r="H37" s="195">
        <f>'AEP D_Nexus'!H37+ANDE_ADMS!H37+'ATCO_OMS Support'!H37+Avangrid_NY!H37+'Avangrid ADMS'!H37+Barbados!H37+'BEL_ED-LF'!H37+'BWP ADMS'!H37+CEATI!H37+Lansing!H37+MEC_BHER!H37+MERALCO!J37+'Future Project 09'!H37+'NV Energy'!H37+TPC!H37+'USTDA_EC_CELEC-EP'!H37+'Future Project 10'!H37+UNOPS_VN!H37+'Future Project 11'!H37+'SDGE Implementation'!H37+'Future Project 02'!H37+'Future Project 03'!H37+'Future Project 04'!H37+'Future Project 05'!H37+'Future Project 06'!H37+'Future Project 07'!H37+'Future Project 08'!H37+Kosovo!H37</f>
        <v>0</v>
      </c>
      <c r="I37" s="195">
        <f>'AEP D_Nexus'!I37+ANDE_ADMS!I37+'ATCO_OMS Support'!I37+Avangrid_NY!I37+'Avangrid ADMS'!I37+Barbados!I37+'BEL_ED-LF'!I37+'BWP ADMS'!I37+CEATI!I37+Lansing!I37+MEC_BHER!I37+MERALCO!K37+'Future Project 09'!I37+'NV Energy'!I37+TPC!I37+'USTDA_EC_CELEC-EP'!I37+'Future Project 10'!I37+UNOPS_VN!I37+'Future Project 11'!I37+'SDGE Implementation'!I37+'Future Project 02'!I37+'Future Project 03'!I37+'Future Project 04'!I37+'Future Project 05'!I37+'Future Project 06'!I37+'Future Project 07'!I37+'Future Project 08'!I37+Kosovo!I37</f>
        <v>0</v>
      </c>
      <c r="J37" s="195">
        <f>'AEP D_Nexus'!J37+ANDE_ADMS!J37+'ATCO_OMS Support'!J37+Avangrid_NY!J37+'Avangrid ADMS'!J37+Barbados!J37+'BEL_ED-LF'!J37+'BWP ADMS'!J37+CEATI!J37+Lansing!J37+MEC_BHER!J37+MERALCO!L37+'Future Project 09'!J37+'NV Energy'!J37+TPC!J37+'USTDA_EC_CELEC-EP'!J37+'Future Project 10'!J37+UNOPS_VN!J37+'Future Project 11'!J37+'SDGE Implementation'!J37+'Future Project 02'!J37+'Future Project 03'!J37+'Future Project 04'!J37+'Future Project 05'!J37+'Future Project 06'!J37+'Future Project 07'!J37+'Future Project 08'!J37+Kosovo!J37</f>
        <v>0</v>
      </c>
      <c r="K37" s="195">
        <f>'AEP D_Nexus'!K37+ANDE_ADMS!K37+'ATCO_OMS Support'!K37+Avangrid_NY!K37+'Avangrid ADMS'!K37+Barbados!K37+'BEL_ED-LF'!K37+'BWP ADMS'!K37+CEATI!K37+Lansing!K37+MEC_BHER!K37+MERALCO!M37+'Future Project 09'!K37+'NV Energy'!K37+TPC!K37+'USTDA_EC_CELEC-EP'!K37+'Future Project 10'!K37+UNOPS_VN!K37+'Future Project 11'!K37+'SDGE Implementation'!K37+'Future Project 02'!K37+'Future Project 03'!K37+'Future Project 04'!K37+'Future Project 05'!K37+'Future Project 06'!K37+'Future Project 07'!K37+'Future Project 08'!K37+Kosovo!K37</f>
        <v>0</v>
      </c>
      <c r="L37" s="195">
        <f>'AEP D_Nexus'!L37+ANDE_ADMS!L37+'ATCO_OMS Support'!L37+Avangrid_NY!L37+'Avangrid ADMS'!L37+Barbados!L37+'BEL_ED-LF'!L37+'BWP ADMS'!L37+CEATI!L37+Lansing!L37+MEC_BHER!L37+MERALCO!N37+'Future Project 09'!L37+'NV Energy'!L37+TPC!L37+'USTDA_EC_CELEC-EP'!L37+'Future Project 10'!L37+UNOPS_VN!L37+'Future Project 11'!L37+'SDGE Implementation'!L37+'Future Project 02'!L37+'Future Project 03'!L37+'Future Project 04'!L37+'Future Project 05'!L37+'Future Project 06'!L37+'Future Project 07'!L37+'Future Project 08'!L37+Kosovo!L37</f>
        <v>0</v>
      </c>
      <c r="M37" s="195">
        <f>'AEP D_Nexus'!M37+ANDE_ADMS!M37+'ATCO_OMS Support'!M37+Avangrid_NY!M37+'Avangrid ADMS'!M37+Barbados!M37+'BEL_ED-LF'!M37+'BWP ADMS'!M37+CEATI!M37+Lansing!M37+MEC_BHER!M37+MERALCO!O37+'Future Project 09'!M37+'NV Energy'!M37+TPC!M37+'USTDA_EC_CELEC-EP'!M37+'Future Project 10'!M37+UNOPS_VN!M37+'Future Project 11'!M37+'SDGE Implementation'!M37+'Future Project 02'!M37+'Future Project 03'!M37+'Future Project 04'!M37+'Future Project 05'!M37+'Future Project 06'!M37+'Future Project 07'!M37+'Future Project 08'!M37+Kosovo!M37</f>
        <v>0</v>
      </c>
      <c r="N37" s="195">
        <f>'AEP D_Nexus'!N37+ANDE_ADMS!N37+'ATCO_OMS Support'!N37+Avangrid_NY!N37+'Avangrid ADMS'!N37+Barbados!N37+'BEL_ED-LF'!N37+'BWP ADMS'!N37+CEATI!N37+Lansing!N37+MEC_BHER!N37+MERALCO!P37+'Future Project 09'!N37+'NV Energy'!N37+TPC!N37+'USTDA_EC_CELEC-EP'!N37+'Future Project 10'!N37+UNOPS_VN!N37+'Future Project 11'!N37+'SDGE Implementation'!N37+'Future Project 02'!N37+'Future Project 03'!N37+'Future Project 04'!N37+'Future Project 05'!N37+'Future Project 06'!N37+'Future Project 07'!N37+'Future Project 08'!N37+Kosovo!N37</f>
        <v>0</v>
      </c>
      <c r="O37" s="195">
        <f>'AEP D_Nexus'!O37+ANDE_ADMS!O37+'ATCO_OMS Support'!O37+Avangrid_NY!O37+'Avangrid ADMS'!O37+Barbados!O37+'BEL_ED-LF'!O37+'BWP ADMS'!O37+CEATI!O37+Lansing!O37+MEC_BHER!O37+MERALCO!Q37+'Future Project 09'!O37+'NV Energy'!O37+TPC!O37+'USTDA_EC_CELEC-EP'!O37+'Future Project 10'!O37+UNOPS_VN!O37+'Future Project 11'!O37+'SDGE Implementation'!O37+'Future Project 02'!O37+'Future Project 03'!O37+'Future Project 04'!O37+'Future Project 05'!O37+'Future Project 06'!O37+'Future Project 07'!O37+'Future Project 08'!O37+Kosovo!O37</f>
        <v>0</v>
      </c>
      <c r="P37" s="195">
        <f>'AEP D_Nexus'!P37+ANDE_ADMS!P37+'ATCO_OMS Support'!P37+Avangrid_NY!P37+'Avangrid ADMS'!P37+Barbados!P37+'BEL_ED-LF'!P37+'BWP ADMS'!P37+CEATI!P37+Lansing!P37+MEC_BHER!P37+MERALCO!R37+'Future Project 09'!P37+'NV Energy'!P37+TPC!P37+'USTDA_EC_CELEC-EP'!P37+'Future Project 10'!P37+UNOPS_VN!P37+'Future Project 11'!P37+'SDGE Implementation'!P37+'Future Project 02'!P37+'Future Project 03'!P37+'Future Project 04'!P37+'Future Project 05'!P37+'Future Project 06'!P37+'Future Project 07'!P37+'Future Project 08'!P37+Kosovo!P37</f>
        <v>0</v>
      </c>
      <c r="Q37" s="195">
        <f>'AEP D_Nexus'!Q37+ANDE_ADMS!Q37+'ATCO_OMS Support'!Q37+Avangrid_NY!Q37+'Avangrid ADMS'!Q37+Barbados!Q37+'BEL_ED-LF'!Q37+'BWP ADMS'!Q37+CEATI!Q37+Lansing!Q37+MEC_BHER!Q37+MERALCO!S37+'Future Project 09'!Q37+'NV Energy'!Q37+TPC!Q37+'USTDA_EC_CELEC-EP'!Q37+'Future Project 10'!Q37+UNOPS_VN!Q37+'Future Project 11'!Q37+'SDGE Implementation'!Q37+'Future Project 02'!Q37+'Future Project 03'!Q37+'Future Project 04'!Q37+'Future Project 05'!Q37+'Future Project 06'!Q37+'Future Project 07'!Q37+'Future Project 08'!Q37+Kosovo!Q37</f>
        <v>0</v>
      </c>
      <c r="R37" s="195">
        <f>'AEP D_Nexus'!R37+ANDE_ADMS!R37+'ATCO_OMS Support'!R37+Avangrid_NY!R37+'Avangrid ADMS'!R37+Barbados!R37+'BEL_ED-LF'!R37+'BWP ADMS'!R37+CEATI!R37+Lansing!R37+MEC_BHER!R37+MERALCO!T37+'Future Project 09'!R37+'NV Energy'!R37+TPC!R37+'USTDA_EC_CELEC-EP'!R37+'Future Project 10'!R37+UNOPS_VN!R37+'Future Project 11'!R37+'SDGE Implementation'!R37+'Future Project 02'!R37+'Future Project 03'!R37+'Future Project 04'!R37+'Future Project 05'!R37+'Future Project 06'!R37+'Future Project 07'!R37+'Future Project 08'!R37+Kosovo!R37</f>
        <v>0</v>
      </c>
      <c r="S37" s="195">
        <f>'AEP D_Nexus'!S37+ANDE_ADMS!S37+'ATCO_OMS Support'!S37+Avangrid_NY!S37+'Avangrid ADMS'!S37+Barbados!S37+'BEL_ED-LF'!S37+'BWP ADMS'!S37+CEATI!S37+Lansing!S37+MEC_BHER!S37+MERALCO!U37+'Future Project 09'!S37+'NV Energy'!S37+TPC!S37+'USTDA_EC_CELEC-EP'!S37+'Future Project 10'!S37+UNOPS_VN!S37+'Future Project 11'!S37+'SDGE Implementation'!S37+'Future Project 02'!S37+'Future Project 03'!S37+'Future Project 04'!S37+'Future Project 05'!S37+'Future Project 06'!S37+'Future Project 07'!S37+'Future Project 08'!S37+Kosovo!S37</f>
        <v>0</v>
      </c>
      <c r="T37" s="195">
        <f>'AEP D_Nexus'!T37+ANDE_ADMS!T37+'ATCO_OMS Support'!T37+Avangrid_NY!T37+'Avangrid ADMS'!T37+Barbados!T37+'BEL_ED-LF'!T37+'BWP ADMS'!T37+CEATI!T37+Lansing!T37+MEC_BHER!T37+MERALCO!V37+'Future Project 09'!T37+'NV Energy'!T37+TPC!T37+'USTDA_EC_CELEC-EP'!T37+'Future Project 10'!T37+UNOPS_VN!T37+'Future Project 11'!T37+'SDGE Implementation'!T37+'Future Project 02'!T37+'Future Project 03'!T37+'Future Project 04'!T37+'Future Project 05'!T37+'Future Project 06'!T37+'Future Project 07'!T37+'Future Project 08'!T37+Kosovo!T37</f>
        <v>0</v>
      </c>
      <c r="U37" s="195">
        <f>'AEP D_Nexus'!U37+ANDE_ADMS!U37+'ATCO_OMS Support'!U37+Avangrid_NY!U37+'Avangrid ADMS'!U37+Barbados!U37+'BEL_ED-LF'!U37+'BWP ADMS'!U37+CEATI!U37+Lansing!U37+MEC_BHER!U37+MERALCO!W37+'Future Project 09'!U37+'NV Energy'!U37+TPC!U37+'USTDA_EC_CELEC-EP'!U37+'Future Project 10'!U37+UNOPS_VN!U37+'Future Project 11'!U37+'SDGE Implementation'!U37+'Future Project 02'!U37+'Future Project 03'!U37+'Future Project 04'!U37+'Future Project 05'!U37+'Future Project 06'!U37+'Future Project 07'!U37+'Future Project 08'!U37+Kosovo!U37</f>
        <v>0</v>
      </c>
      <c r="V37" s="195">
        <f>'AEP D_Nexus'!V37+ANDE_ADMS!V37+'ATCO_OMS Support'!V37+Avangrid_NY!V37+'Avangrid ADMS'!V37+Barbados!V37+'BEL_ED-LF'!V37+'BWP ADMS'!V37+CEATI!V37+Lansing!V37+MEC_BHER!V37+MERALCO!X37+'Future Project 09'!V37+'NV Energy'!V37+TPC!V37+'USTDA_EC_CELEC-EP'!V37+'Future Project 10'!V37+UNOPS_VN!V37+'Future Project 11'!V37+'SDGE Implementation'!V37+'Future Project 02'!V37+'Future Project 03'!V37+'Future Project 04'!V37+'Future Project 05'!V37+'Future Project 06'!V37+'Future Project 07'!V37+'Future Project 08'!V37+Kosovo!V37</f>
        <v>0</v>
      </c>
      <c r="W37" s="195">
        <f>'AEP D_Nexus'!W37+ANDE_ADMS!W37+'ATCO_OMS Support'!W37+Avangrid_NY!W37+'Avangrid ADMS'!W37+Barbados!W37+'BEL_ED-LF'!W37+'BWP ADMS'!W37+CEATI!W37+Lansing!W37+MEC_BHER!W37+MERALCO!Y37+'Future Project 09'!W37+'NV Energy'!W37+TPC!W37+'USTDA_EC_CELEC-EP'!W37+'Future Project 10'!W37+UNOPS_VN!W37+'Future Project 11'!W37+'SDGE Implementation'!W37+'Future Project 02'!W37+'Future Project 03'!W37+'Future Project 04'!W37+'Future Project 05'!W37+'Future Project 06'!W37+'Future Project 07'!W37+'Future Project 08'!W37+Kosovo!W37</f>
        <v>0</v>
      </c>
      <c r="X37" s="195">
        <f>'AEP D_Nexus'!X37+ANDE_ADMS!X37+'ATCO_OMS Support'!X37+Avangrid_NY!X37+'Avangrid ADMS'!X37+Barbados!X37+'BEL_ED-LF'!X37+'BWP ADMS'!X37+CEATI!X37+Lansing!X37+MEC_BHER!X37+MERALCO!Z37+'Future Project 09'!X37+'NV Energy'!X37+TPC!X37+'USTDA_EC_CELEC-EP'!X37+'Future Project 10'!X37+UNOPS_VN!X37+'Future Project 11'!X37+'SDGE Implementation'!X37+'Future Project 02'!X37+'Future Project 03'!X37+'Future Project 04'!X37+'Future Project 05'!X37+'Future Project 06'!X37+'Future Project 07'!X37+'Future Project 08'!X37+Kosovo!X37</f>
        <v>0</v>
      </c>
      <c r="Y37" s="195">
        <f>'AEP D_Nexus'!Y37+ANDE_ADMS!Y37+'ATCO_OMS Support'!Y37+Avangrid_NY!Y37+'Avangrid ADMS'!Y37+Barbados!Y37+'BEL_ED-LF'!Y37+'BWP ADMS'!Y37+CEATI!Y37+Lansing!Y37+MEC_BHER!Y37+MERALCO!AA37+'Future Project 09'!Y37+'NV Energy'!Y37+TPC!Y37+'USTDA_EC_CELEC-EP'!Y37+'Future Project 10'!Y37+UNOPS_VN!Y37+'Future Project 11'!Y37+'SDGE Implementation'!Y37+'Future Project 02'!Y37+'Future Project 03'!Y37+'Future Project 04'!Y37+'Future Project 05'!Y37+'Future Project 06'!Y37+'Future Project 07'!Y37+'Future Project 08'!Y37+Kosovo!Y37</f>
        <v>0</v>
      </c>
      <c r="Z37" s="195">
        <f>'AEP D_Nexus'!Z37+ANDE_ADMS!Z37+'ATCO_OMS Support'!Z37+Avangrid_NY!Z37+'Avangrid ADMS'!Z37+Barbados!Z37+'BEL_ED-LF'!Z37+'BWP ADMS'!Z37+CEATI!Z37+Lansing!Z37+MEC_BHER!Z37+MERALCO!AB37+'Future Project 09'!Z37+'NV Energy'!Z37+TPC!Z37+'USTDA_EC_CELEC-EP'!Z37+'Future Project 10'!Z37+UNOPS_VN!Z37+'Future Project 11'!Z37+'SDGE Implementation'!Z37+'Future Project 02'!Z37+'Future Project 03'!Z37+'Future Project 04'!Z37+'Future Project 05'!Z37+'Future Project 06'!Z37+'Future Project 07'!Z37+'Future Project 08'!Z37+Kosovo!Z37</f>
        <v>0</v>
      </c>
      <c r="AA37" s="45">
        <f t="shared" ref="AA37:AA51" si="12">SUM(C37:L37)</f>
        <v>0</v>
      </c>
      <c r="AB37" s="45">
        <f t="shared" ref="AB37:AB48" si="13">SUM(C37:N37)</f>
        <v>0</v>
      </c>
      <c r="AC37" s="2">
        <f t="shared" ref="AC37:AC48" si="14">AA37/$AC$2</f>
        <v>0</v>
      </c>
      <c r="AD37" s="2">
        <f t="shared" ref="AD37:AD48" si="15">AB37/$AC$3</f>
        <v>0</v>
      </c>
    </row>
    <row r="38" spans="2:30">
      <c r="B38" s="71" t="s">
        <v>89</v>
      </c>
      <c r="C38" s="195">
        <f>'AEP D_Nexus'!C38+ANDE_ADMS!C38+'ATCO_OMS Support'!C38+Avangrid_NY!C38+'Avangrid ADMS'!C38+Barbados!C38+'BEL_ED-LF'!C38+'BWP ADMS'!C38+CEATI!C38+Lansing!C38+MEC_BHER!C38+MERALCO!E38+'Future Project 09'!C38+'NV Energy'!C38+TPC!C38+'USTDA_EC_CELEC-EP'!C38+'Future Project 10'!C38+UNOPS_VN!C38+'Future Project 11'!C38+'SDGE Implementation'!C38+'Future Project 02'!C38+'Future Project 03'!C38+'Future Project 04'!C38+'Future Project 05'!C38+'Future Project 06'!C38+'Future Project 07'!C38+'Future Project 08'!C38+Kosovo!C38</f>
        <v>0</v>
      </c>
      <c r="D38" s="195">
        <f>'AEP D_Nexus'!D38+ANDE_ADMS!D38+'ATCO_OMS Support'!D38+Avangrid_NY!D38+'Avangrid ADMS'!D38+Barbados!D38+'BEL_ED-LF'!D38+'BWP ADMS'!D38+CEATI!D38+Lansing!D38+MEC_BHER!D38+MERALCO!F38+'Future Project 09'!D38+'NV Energy'!D38+TPC!D38+'USTDA_EC_CELEC-EP'!D38+'Future Project 10'!D38+UNOPS_VN!D38+'Future Project 11'!D38+'SDGE Implementation'!D38+'Future Project 02'!D38+'Future Project 03'!D38+'Future Project 04'!D38+'Future Project 05'!D38+'Future Project 06'!D38+'Future Project 07'!D38+'Future Project 08'!D38+Kosovo!D38</f>
        <v>0</v>
      </c>
      <c r="E38" s="195">
        <f>'AEP D_Nexus'!E38+ANDE_ADMS!E38+'ATCO_OMS Support'!E38+Avangrid_NY!E38+'Avangrid ADMS'!E38+Barbados!E38+'BEL_ED-LF'!E38+'BWP ADMS'!E38+CEATI!E38+Lansing!E38+MEC_BHER!E38+MERALCO!G38+'Future Project 09'!E38+'NV Energy'!E38+TPC!E38+'USTDA_EC_CELEC-EP'!E38+'Future Project 10'!E38+UNOPS_VN!E38+'Future Project 11'!E38+'SDGE Implementation'!E38+'Future Project 02'!E38+'Future Project 03'!E38+'Future Project 04'!E38+'Future Project 05'!E38+'Future Project 06'!E38+'Future Project 07'!E38+'Future Project 08'!E38+Kosovo!E38</f>
        <v>0</v>
      </c>
      <c r="F38" s="195">
        <f>'AEP D_Nexus'!F38+ANDE_ADMS!F38+'ATCO_OMS Support'!F38+Avangrid_NY!F38+'Avangrid ADMS'!F38+Barbados!F38+'BEL_ED-LF'!F38+'BWP ADMS'!F38+CEATI!F38+Lansing!F38+MEC_BHER!F38+MERALCO!H38+'Future Project 09'!F38+'NV Energy'!F38+TPC!F38+'USTDA_EC_CELEC-EP'!F38+'Future Project 10'!F38+UNOPS_VN!F38+'Future Project 11'!F38+'SDGE Implementation'!F38+'Future Project 02'!F38+'Future Project 03'!F38+'Future Project 04'!F38+'Future Project 05'!F38+'Future Project 06'!F38+'Future Project 07'!F38+'Future Project 08'!F38+Kosovo!F38</f>
        <v>0</v>
      </c>
      <c r="G38" s="195">
        <f>'AEP D_Nexus'!G38+ANDE_ADMS!G38+'ATCO_OMS Support'!G38+Avangrid_NY!G38+'Avangrid ADMS'!G38+Barbados!G38+'BEL_ED-LF'!G38+'BWP ADMS'!G38+CEATI!G38+Lansing!G38+MEC_BHER!G38+MERALCO!I38+'Future Project 09'!G38+'NV Energy'!G38+TPC!G38+'USTDA_EC_CELEC-EP'!G38+'Future Project 10'!G38+UNOPS_VN!G38+'Future Project 11'!G38+'SDGE Implementation'!G38+'Future Project 02'!G38+'Future Project 03'!G38+'Future Project 04'!G38+'Future Project 05'!G38+'Future Project 06'!G38+'Future Project 07'!G38+'Future Project 08'!G38+Kosovo!G38</f>
        <v>0</v>
      </c>
      <c r="H38" s="195">
        <f>'AEP D_Nexus'!H38+ANDE_ADMS!H38+'ATCO_OMS Support'!H38+Avangrid_NY!H38+'Avangrid ADMS'!H38+Barbados!H38+'BEL_ED-LF'!H38+'BWP ADMS'!H38+CEATI!H38+Lansing!H38+MEC_BHER!H38+MERALCO!J38+'Future Project 09'!H38+'NV Energy'!H38+TPC!H38+'USTDA_EC_CELEC-EP'!H38+'Future Project 10'!H38+UNOPS_VN!H38+'Future Project 11'!H38+'SDGE Implementation'!H38+'Future Project 02'!H38+'Future Project 03'!H38+'Future Project 04'!H38+'Future Project 05'!H38+'Future Project 06'!H38+'Future Project 07'!H38+'Future Project 08'!H38+Kosovo!H38</f>
        <v>0</v>
      </c>
      <c r="I38" s="195">
        <f>'AEP D_Nexus'!I38+ANDE_ADMS!I38+'ATCO_OMS Support'!I38+Avangrid_NY!I38+'Avangrid ADMS'!I38+Barbados!I38+'BEL_ED-LF'!I38+'BWP ADMS'!I38+CEATI!I38+Lansing!I38+MEC_BHER!I38+MERALCO!K38+'Future Project 09'!I38+'NV Energy'!I38+TPC!I38+'USTDA_EC_CELEC-EP'!I38+'Future Project 10'!I38+UNOPS_VN!I38+'Future Project 11'!I38+'SDGE Implementation'!I38+'Future Project 02'!I38+'Future Project 03'!I38+'Future Project 04'!I38+'Future Project 05'!I38+'Future Project 06'!I38+'Future Project 07'!I38+'Future Project 08'!I38+Kosovo!I38</f>
        <v>0</v>
      </c>
      <c r="J38" s="195">
        <f>'AEP D_Nexus'!J38+ANDE_ADMS!J38+'ATCO_OMS Support'!J38+Avangrid_NY!J38+'Avangrid ADMS'!J38+Barbados!J38+'BEL_ED-LF'!J38+'BWP ADMS'!J38+CEATI!J38+Lansing!J38+MEC_BHER!J38+MERALCO!L38+'Future Project 09'!J38+'NV Energy'!J38+TPC!J38+'USTDA_EC_CELEC-EP'!J38+'Future Project 10'!J38+UNOPS_VN!J38+'Future Project 11'!J38+'SDGE Implementation'!J38+'Future Project 02'!J38+'Future Project 03'!J38+'Future Project 04'!J38+'Future Project 05'!J38+'Future Project 06'!J38+'Future Project 07'!J38+'Future Project 08'!J38+Kosovo!J38</f>
        <v>0</v>
      </c>
      <c r="K38" s="195">
        <f>'AEP D_Nexus'!K38+ANDE_ADMS!K38+'ATCO_OMS Support'!K38+Avangrid_NY!K38+'Avangrid ADMS'!K38+Barbados!K38+'BEL_ED-LF'!K38+'BWP ADMS'!K38+CEATI!K38+Lansing!K38+MEC_BHER!K38+MERALCO!M38+'Future Project 09'!K38+'NV Energy'!K38+TPC!K38+'USTDA_EC_CELEC-EP'!K38+'Future Project 10'!K38+UNOPS_VN!K38+'Future Project 11'!K38+'SDGE Implementation'!K38+'Future Project 02'!K38+'Future Project 03'!K38+'Future Project 04'!K38+'Future Project 05'!K38+'Future Project 06'!K38+'Future Project 07'!K38+'Future Project 08'!K38+Kosovo!K38</f>
        <v>18</v>
      </c>
      <c r="L38" s="195">
        <f>'AEP D_Nexus'!L38+ANDE_ADMS!L38+'ATCO_OMS Support'!L38+Avangrid_NY!L38+'Avangrid ADMS'!L38+Barbados!L38+'BEL_ED-LF'!L38+'BWP ADMS'!L38+CEATI!L38+Lansing!L38+MEC_BHER!L38+MERALCO!N38+'Future Project 09'!L38+'NV Energy'!L38+TPC!L38+'USTDA_EC_CELEC-EP'!L38+'Future Project 10'!L38+UNOPS_VN!L38+'Future Project 11'!L38+'SDGE Implementation'!L38+'Future Project 02'!L38+'Future Project 03'!L38+'Future Project 04'!L38+'Future Project 05'!L38+'Future Project 06'!L38+'Future Project 07'!L38+'Future Project 08'!L38+Kosovo!L38</f>
        <v>18</v>
      </c>
      <c r="M38" s="195">
        <f>'AEP D_Nexus'!M38+ANDE_ADMS!M38+'ATCO_OMS Support'!M38+Avangrid_NY!M38+'Avangrid ADMS'!M38+Barbados!M38+'BEL_ED-LF'!M38+'BWP ADMS'!M38+CEATI!M38+Lansing!M38+MEC_BHER!M38+MERALCO!O38+'Future Project 09'!M38+'NV Energy'!M38+TPC!M38+'USTDA_EC_CELEC-EP'!M38+'Future Project 10'!M38+UNOPS_VN!M38+'Future Project 11'!M38+'SDGE Implementation'!M38+'Future Project 02'!M38+'Future Project 03'!M38+'Future Project 04'!M38+'Future Project 05'!M38+'Future Project 06'!M38+'Future Project 07'!M38+'Future Project 08'!M38+Kosovo!M38</f>
        <v>0</v>
      </c>
      <c r="N38" s="195">
        <f>'AEP D_Nexus'!N38+ANDE_ADMS!N38+'ATCO_OMS Support'!N38+Avangrid_NY!N38+'Avangrid ADMS'!N38+Barbados!N38+'BEL_ED-LF'!N38+'BWP ADMS'!N38+CEATI!N38+Lansing!N38+MEC_BHER!N38+MERALCO!P38+'Future Project 09'!N38+'NV Energy'!N38+TPC!N38+'USTDA_EC_CELEC-EP'!N38+'Future Project 10'!N38+UNOPS_VN!N38+'Future Project 11'!N38+'SDGE Implementation'!N38+'Future Project 02'!N38+'Future Project 03'!N38+'Future Project 04'!N38+'Future Project 05'!N38+'Future Project 06'!N38+'Future Project 07'!N38+'Future Project 08'!N38+Kosovo!N38</f>
        <v>0</v>
      </c>
      <c r="O38" s="195">
        <f>'AEP D_Nexus'!O38+ANDE_ADMS!O38+'ATCO_OMS Support'!O38+Avangrid_NY!O38+'Avangrid ADMS'!O38+Barbados!O38+'BEL_ED-LF'!O38+'BWP ADMS'!O38+CEATI!O38+Lansing!O38+MEC_BHER!O38+MERALCO!Q38+'Future Project 09'!O38+'NV Energy'!O38+TPC!O38+'USTDA_EC_CELEC-EP'!O38+'Future Project 10'!O38+UNOPS_VN!O38+'Future Project 11'!O38+'SDGE Implementation'!O38+'Future Project 02'!O38+'Future Project 03'!O38+'Future Project 04'!O38+'Future Project 05'!O38+'Future Project 06'!O38+'Future Project 07'!O38+'Future Project 08'!O38+Kosovo!O38</f>
        <v>0</v>
      </c>
      <c r="P38" s="195">
        <f>'AEP D_Nexus'!P38+ANDE_ADMS!P38+'ATCO_OMS Support'!P38+Avangrid_NY!P38+'Avangrid ADMS'!P38+Barbados!P38+'BEL_ED-LF'!P38+'BWP ADMS'!P38+CEATI!P38+Lansing!P38+MEC_BHER!P38+MERALCO!R38+'Future Project 09'!P38+'NV Energy'!P38+TPC!P38+'USTDA_EC_CELEC-EP'!P38+'Future Project 10'!P38+UNOPS_VN!P38+'Future Project 11'!P38+'SDGE Implementation'!P38+'Future Project 02'!P38+'Future Project 03'!P38+'Future Project 04'!P38+'Future Project 05'!P38+'Future Project 06'!P38+'Future Project 07'!P38+'Future Project 08'!P38+Kosovo!P38</f>
        <v>0</v>
      </c>
      <c r="Q38" s="195">
        <f>'AEP D_Nexus'!Q38+ANDE_ADMS!Q38+'ATCO_OMS Support'!Q38+Avangrid_NY!Q38+'Avangrid ADMS'!Q38+Barbados!Q38+'BEL_ED-LF'!Q38+'BWP ADMS'!Q38+CEATI!Q38+Lansing!Q38+MEC_BHER!Q38+MERALCO!S38+'Future Project 09'!Q38+'NV Energy'!Q38+TPC!Q38+'USTDA_EC_CELEC-EP'!Q38+'Future Project 10'!Q38+UNOPS_VN!Q38+'Future Project 11'!Q38+'SDGE Implementation'!Q38+'Future Project 02'!Q38+'Future Project 03'!Q38+'Future Project 04'!Q38+'Future Project 05'!Q38+'Future Project 06'!Q38+'Future Project 07'!Q38+'Future Project 08'!Q38+Kosovo!Q38</f>
        <v>0</v>
      </c>
      <c r="R38" s="195">
        <f>'AEP D_Nexus'!R38+ANDE_ADMS!R38+'ATCO_OMS Support'!R38+Avangrid_NY!R38+'Avangrid ADMS'!R38+Barbados!R38+'BEL_ED-LF'!R38+'BWP ADMS'!R38+CEATI!R38+Lansing!R38+MEC_BHER!R38+MERALCO!T38+'Future Project 09'!R38+'NV Energy'!R38+TPC!R38+'USTDA_EC_CELEC-EP'!R38+'Future Project 10'!R38+UNOPS_VN!R38+'Future Project 11'!R38+'SDGE Implementation'!R38+'Future Project 02'!R38+'Future Project 03'!R38+'Future Project 04'!R38+'Future Project 05'!R38+'Future Project 06'!R38+'Future Project 07'!R38+'Future Project 08'!R38+Kosovo!R38</f>
        <v>0</v>
      </c>
      <c r="S38" s="195">
        <f>'AEP D_Nexus'!S38+ANDE_ADMS!S38+'ATCO_OMS Support'!S38+Avangrid_NY!S38+'Avangrid ADMS'!S38+Barbados!S38+'BEL_ED-LF'!S38+'BWP ADMS'!S38+CEATI!S38+Lansing!S38+MEC_BHER!S38+MERALCO!U38+'Future Project 09'!S38+'NV Energy'!S38+TPC!S38+'USTDA_EC_CELEC-EP'!S38+'Future Project 10'!S38+UNOPS_VN!S38+'Future Project 11'!S38+'SDGE Implementation'!S38+'Future Project 02'!S38+'Future Project 03'!S38+'Future Project 04'!S38+'Future Project 05'!S38+'Future Project 06'!S38+'Future Project 07'!S38+'Future Project 08'!S38+Kosovo!S38</f>
        <v>0</v>
      </c>
      <c r="T38" s="195">
        <f>'AEP D_Nexus'!T38+ANDE_ADMS!T38+'ATCO_OMS Support'!T38+Avangrid_NY!T38+'Avangrid ADMS'!T38+Barbados!T38+'BEL_ED-LF'!T38+'BWP ADMS'!T38+CEATI!T38+Lansing!T38+MEC_BHER!T38+MERALCO!V38+'Future Project 09'!T38+'NV Energy'!T38+TPC!T38+'USTDA_EC_CELEC-EP'!T38+'Future Project 10'!T38+UNOPS_VN!T38+'Future Project 11'!T38+'SDGE Implementation'!T38+'Future Project 02'!T38+'Future Project 03'!T38+'Future Project 04'!T38+'Future Project 05'!T38+'Future Project 06'!T38+'Future Project 07'!T38+'Future Project 08'!T38+Kosovo!T38</f>
        <v>0</v>
      </c>
      <c r="U38" s="195">
        <f>'AEP D_Nexus'!U38+ANDE_ADMS!U38+'ATCO_OMS Support'!U38+Avangrid_NY!U38+'Avangrid ADMS'!U38+Barbados!U38+'BEL_ED-LF'!U38+'BWP ADMS'!U38+CEATI!U38+Lansing!U38+MEC_BHER!U38+MERALCO!W38+'Future Project 09'!U38+'NV Energy'!U38+TPC!U38+'USTDA_EC_CELEC-EP'!U38+'Future Project 10'!U38+UNOPS_VN!U38+'Future Project 11'!U38+'SDGE Implementation'!U38+'Future Project 02'!U38+'Future Project 03'!U38+'Future Project 04'!U38+'Future Project 05'!U38+'Future Project 06'!U38+'Future Project 07'!U38+'Future Project 08'!U38+Kosovo!U38</f>
        <v>0</v>
      </c>
      <c r="V38" s="195">
        <f>'AEP D_Nexus'!V38+ANDE_ADMS!V38+'ATCO_OMS Support'!V38+Avangrid_NY!V38+'Avangrid ADMS'!V38+Barbados!V38+'BEL_ED-LF'!V38+'BWP ADMS'!V38+CEATI!V38+Lansing!V38+MEC_BHER!V38+MERALCO!X38+'Future Project 09'!V38+'NV Energy'!V38+TPC!V38+'USTDA_EC_CELEC-EP'!V38+'Future Project 10'!V38+UNOPS_VN!V38+'Future Project 11'!V38+'SDGE Implementation'!V38+'Future Project 02'!V38+'Future Project 03'!V38+'Future Project 04'!V38+'Future Project 05'!V38+'Future Project 06'!V38+'Future Project 07'!V38+'Future Project 08'!V38+Kosovo!V38</f>
        <v>0</v>
      </c>
      <c r="W38" s="195">
        <f>'AEP D_Nexus'!W38+ANDE_ADMS!W38+'ATCO_OMS Support'!W38+Avangrid_NY!W38+'Avangrid ADMS'!W38+Barbados!W38+'BEL_ED-LF'!W38+'BWP ADMS'!W38+CEATI!W38+Lansing!W38+MEC_BHER!W38+MERALCO!Y38+'Future Project 09'!W38+'NV Energy'!W38+TPC!W38+'USTDA_EC_CELEC-EP'!W38+'Future Project 10'!W38+UNOPS_VN!W38+'Future Project 11'!W38+'SDGE Implementation'!W38+'Future Project 02'!W38+'Future Project 03'!W38+'Future Project 04'!W38+'Future Project 05'!W38+'Future Project 06'!W38+'Future Project 07'!W38+'Future Project 08'!W38+Kosovo!W38</f>
        <v>0</v>
      </c>
      <c r="X38" s="195">
        <f>'AEP D_Nexus'!X38+ANDE_ADMS!X38+'ATCO_OMS Support'!X38+Avangrid_NY!X38+'Avangrid ADMS'!X38+Barbados!X38+'BEL_ED-LF'!X38+'BWP ADMS'!X38+CEATI!X38+Lansing!X38+MEC_BHER!X38+MERALCO!Z38+'Future Project 09'!X38+'NV Energy'!X38+TPC!X38+'USTDA_EC_CELEC-EP'!X38+'Future Project 10'!X38+UNOPS_VN!X38+'Future Project 11'!X38+'SDGE Implementation'!X38+'Future Project 02'!X38+'Future Project 03'!X38+'Future Project 04'!X38+'Future Project 05'!X38+'Future Project 06'!X38+'Future Project 07'!X38+'Future Project 08'!X38+Kosovo!X38</f>
        <v>0</v>
      </c>
      <c r="Y38" s="195">
        <f>'AEP D_Nexus'!Y38+ANDE_ADMS!Y38+'ATCO_OMS Support'!Y38+Avangrid_NY!Y38+'Avangrid ADMS'!Y38+Barbados!Y38+'BEL_ED-LF'!Y38+'BWP ADMS'!Y38+CEATI!Y38+Lansing!Y38+MEC_BHER!Y38+MERALCO!AA38+'Future Project 09'!Y38+'NV Energy'!Y38+TPC!Y38+'USTDA_EC_CELEC-EP'!Y38+'Future Project 10'!Y38+UNOPS_VN!Y38+'Future Project 11'!Y38+'SDGE Implementation'!Y38+'Future Project 02'!Y38+'Future Project 03'!Y38+'Future Project 04'!Y38+'Future Project 05'!Y38+'Future Project 06'!Y38+'Future Project 07'!Y38+'Future Project 08'!Y38+Kosovo!Y38</f>
        <v>0</v>
      </c>
      <c r="Z38" s="195">
        <f>'AEP D_Nexus'!Z38+ANDE_ADMS!Z38+'ATCO_OMS Support'!Z38+Avangrid_NY!Z38+'Avangrid ADMS'!Z38+Barbados!Z38+'BEL_ED-LF'!Z38+'BWP ADMS'!Z38+CEATI!Z38+Lansing!Z38+MEC_BHER!Z38+MERALCO!AB38+'Future Project 09'!Z38+'NV Energy'!Z38+TPC!Z38+'USTDA_EC_CELEC-EP'!Z38+'Future Project 10'!Z38+UNOPS_VN!Z38+'Future Project 11'!Z38+'SDGE Implementation'!Z38+'Future Project 02'!Z38+'Future Project 03'!Z38+'Future Project 04'!Z38+'Future Project 05'!Z38+'Future Project 06'!Z38+'Future Project 07'!Z38+'Future Project 08'!Z38+Kosovo!Z38</f>
        <v>0</v>
      </c>
      <c r="AA38" s="45">
        <f t="shared" si="12"/>
        <v>36</v>
      </c>
      <c r="AB38" s="45">
        <f t="shared" si="13"/>
        <v>36</v>
      </c>
      <c r="AC38" s="2">
        <f t="shared" si="14"/>
        <v>7.1428571428571425E-2</v>
      </c>
      <c r="AD38" s="2">
        <f t="shared" si="15"/>
        <v>1.8090452261306532E-2</v>
      </c>
    </row>
    <row r="39" spans="2:30">
      <c r="B39" s="71" t="s">
        <v>90</v>
      </c>
      <c r="C39" s="195">
        <f>'AEP D_Nexus'!C39+ANDE_ADMS!C39+'ATCO_OMS Support'!C39+Avangrid_NY!C39+'Avangrid ADMS'!C39+Barbados!C39+'BEL_ED-LF'!C39+'BWP ADMS'!C39+CEATI!C39+Lansing!C39+MEC_BHER!C39+MERALCO!E39+'Future Project 09'!C39+'NV Energy'!C39+TPC!C39+'USTDA_EC_CELEC-EP'!C39+'Future Project 10'!C39+UNOPS_VN!C39+'Future Project 11'!C39+'SDGE Implementation'!C39+'Future Project 02'!C39+'Future Project 03'!C39+'Future Project 04'!C39+'Future Project 05'!C39+'Future Project 06'!C39+'Future Project 07'!C39+'Future Project 08'!C39+Kosovo!C39</f>
        <v>0</v>
      </c>
      <c r="D39" s="195">
        <f>'AEP D_Nexus'!D39+ANDE_ADMS!D39+'ATCO_OMS Support'!D39+Avangrid_NY!D39+'Avangrid ADMS'!D39+Barbados!D39+'BEL_ED-LF'!D39+'BWP ADMS'!D39+CEATI!D39+Lansing!D39+MEC_BHER!D39+MERALCO!F39+'Future Project 09'!D39+'NV Energy'!D39+TPC!D39+'USTDA_EC_CELEC-EP'!D39+'Future Project 10'!D39+UNOPS_VN!D39+'Future Project 11'!D39+'SDGE Implementation'!D39+'Future Project 02'!D39+'Future Project 03'!D39+'Future Project 04'!D39+'Future Project 05'!D39+'Future Project 06'!D39+'Future Project 07'!D39+'Future Project 08'!D39+Kosovo!D39</f>
        <v>0</v>
      </c>
      <c r="E39" s="195">
        <f>'AEP D_Nexus'!E39+ANDE_ADMS!E39+'ATCO_OMS Support'!E39+Avangrid_NY!E39+'Avangrid ADMS'!E39+Barbados!E39+'BEL_ED-LF'!E39+'BWP ADMS'!E39+CEATI!E39+Lansing!E39+MEC_BHER!E39+MERALCO!G39+'Future Project 09'!E39+'NV Energy'!E39+TPC!E39+'USTDA_EC_CELEC-EP'!E39+'Future Project 10'!E39+UNOPS_VN!E39+'Future Project 11'!E39+'SDGE Implementation'!E39+'Future Project 02'!E39+'Future Project 03'!E39+'Future Project 04'!E39+'Future Project 05'!E39+'Future Project 06'!E39+'Future Project 07'!E39+'Future Project 08'!E39+Kosovo!E39</f>
        <v>0</v>
      </c>
      <c r="F39" s="195">
        <f>'AEP D_Nexus'!F39+ANDE_ADMS!F39+'ATCO_OMS Support'!F39+Avangrid_NY!F39+'Avangrid ADMS'!F39+Barbados!F39+'BEL_ED-LF'!F39+'BWP ADMS'!F39+CEATI!F39+Lansing!F39+MEC_BHER!F39+MERALCO!H39+'Future Project 09'!F39+'NV Energy'!F39+TPC!F39+'USTDA_EC_CELEC-EP'!F39+'Future Project 10'!F39+UNOPS_VN!F39+'Future Project 11'!F39+'SDGE Implementation'!F39+'Future Project 02'!F39+'Future Project 03'!F39+'Future Project 04'!F39+'Future Project 05'!F39+'Future Project 06'!F39+'Future Project 07'!F39+'Future Project 08'!F39+Kosovo!F39</f>
        <v>0</v>
      </c>
      <c r="G39" s="195">
        <f>'AEP D_Nexus'!G39+ANDE_ADMS!G39+'ATCO_OMS Support'!G39+Avangrid_NY!G39+'Avangrid ADMS'!G39+Barbados!G39+'BEL_ED-LF'!G39+'BWP ADMS'!G39+CEATI!G39+Lansing!G39+MEC_BHER!G39+MERALCO!I39+'Future Project 09'!G39+'NV Energy'!G39+TPC!G39+'USTDA_EC_CELEC-EP'!G39+'Future Project 10'!G39+UNOPS_VN!G39+'Future Project 11'!G39+'SDGE Implementation'!G39+'Future Project 02'!G39+'Future Project 03'!G39+'Future Project 04'!G39+'Future Project 05'!G39+'Future Project 06'!G39+'Future Project 07'!G39+'Future Project 08'!G39+Kosovo!G39</f>
        <v>0</v>
      </c>
      <c r="H39" s="195">
        <f>'AEP D_Nexus'!H39+ANDE_ADMS!H39+'ATCO_OMS Support'!H39+Avangrid_NY!H39+'Avangrid ADMS'!H39+Barbados!H39+'BEL_ED-LF'!H39+'BWP ADMS'!H39+CEATI!H39+Lansing!H39+MEC_BHER!H39+MERALCO!J39+'Future Project 09'!H39+'NV Energy'!H39+TPC!H39+'USTDA_EC_CELEC-EP'!H39+'Future Project 10'!H39+UNOPS_VN!H39+'Future Project 11'!H39+'SDGE Implementation'!H39+'Future Project 02'!H39+'Future Project 03'!H39+'Future Project 04'!H39+'Future Project 05'!H39+'Future Project 06'!H39+'Future Project 07'!H39+'Future Project 08'!H39+Kosovo!H39</f>
        <v>0</v>
      </c>
      <c r="I39" s="195">
        <f>'AEP D_Nexus'!I39+ANDE_ADMS!I39+'ATCO_OMS Support'!I39+Avangrid_NY!I39+'Avangrid ADMS'!I39+Barbados!I39+'BEL_ED-LF'!I39+'BWP ADMS'!I39+CEATI!I39+Lansing!I39+MEC_BHER!I39+MERALCO!K39+'Future Project 09'!I39+'NV Energy'!I39+TPC!I39+'USTDA_EC_CELEC-EP'!I39+'Future Project 10'!I39+UNOPS_VN!I39+'Future Project 11'!I39+'SDGE Implementation'!I39+'Future Project 02'!I39+'Future Project 03'!I39+'Future Project 04'!I39+'Future Project 05'!I39+'Future Project 06'!I39+'Future Project 07'!I39+'Future Project 08'!I39+Kosovo!I39</f>
        <v>0</v>
      </c>
      <c r="J39" s="195">
        <f>'AEP D_Nexus'!J39+ANDE_ADMS!J39+'ATCO_OMS Support'!J39+Avangrid_NY!J39+'Avangrid ADMS'!J39+Barbados!J39+'BEL_ED-LF'!J39+'BWP ADMS'!J39+CEATI!J39+Lansing!J39+MEC_BHER!J39+MERALCO!L39+'Future Project 09'!J39+'NV Energy'!J39+TPC!J39+'USTDA_EC_CELEC-EP'!J39+'Future Project 10'!J39+UNOPS_VN!J39+'Future Project 11'!J39+'SDGE Implementation'!J39+'Future Project 02'!J39+'Future Project 03'!J39+'Future Project 04'!J39+'Future Project 05'!J39+'Future Project 06'!J39+'Future Project 07'!J39+'Future Project 08'!J39+Kosovo!J39</f>
        <v>0</v>
      </c>
      <c r="K39" s="195">
        <f>'AEP D_Nexus'!K39+ANDE_ADMS!K39+'ATCO_OMS Support'!K39+Avangrid_NY!K39+'Avangrid ADMS'!K39+Barbados!K39+'BEL_ED-LF'!K39+'BWP ADMS'!K39+CEATI!K39+Lansing!K39+MEC_BHER!K39+MERALCO!M39+'Future Project 09'!K39+'NV Energy'!K39+TPC!K39+'USTDA_EC_CELEC-EP'!K39+'Future Project 10'!K39+UNOPS_VN!K39+'Future Project 11'!K39+'SDGE Implementation'!K39+'Future Project 02'!K39+'Future Project 03'!K39+'Future Project 04'!K39+'Future Project 05'!K39+'Future Project 06'!K39+'Future Project 07'!K39+'Future Project 08'!K39+Kosovo!K39</f>
        <v>0</v>
      </c>
      <c r="L39" s="195">
        <f>'AEP D_Nexus'!L39+ANDE_ADMS!L39+'ATCO_OMS Support'!L39+Avangrid_NY!L39+'Avangrid ADMS'!L39+Barbados!L39+'BEL_ED-LF'!L39+'BWP ADMS'!L39+CEATI!L39+Lansing!L39+MEC_BHER!L39+MERALCO!N39+'Future Project 09'!L39+'NV Energy'!L39+TPC!L39+'USTDA_EC_CELEC-EP'!L39+'Future Project 10'!L39+UNOPS_VN!L39+'Future Project 11'!L39+'SDGE Implementation'!L39+'Future Project 02'!L39+'Future Project 03'!L39+'Future Project 04'!L39+'Future Project 05'!L39+'Future Project 06'!L39+'Future Project 07'!L39+'Future Project 08'!L39+Kosovo!L39</f>
        <v>0</v>
      </c>
      <c r="M39" s="195">
        <f>'AEP D_Nexus'!M39+ANDE_ADMS!M39+'ATCO_OMS Support'!M39+Avangrid_NY!M39+'Avangrid ADMS'!M39+Barbados!M39+'BEL_ED-LF'!M39+'BWP ADMS'!M39+CEATI!M39+Lansing!M39+MEC_BHER!M39+MERALCO!O39+'Future Project 09'!M39+'NV Energy'!M39+TPC!M39+'USTDA_EC_CELEC-EP'!M39+'Future Project 10'!M39+UNOPS_VN!M39+'Future Project 11'!M39+'SDGE Implementation'!M39+'Future Project 02'!M39+'Future Project 03'!M39+'Future Project 04'!M39+'Future Project 05'!M39+'Future Project 06'!M39+'Future Project 07'!M39+'Future Project 08'!M39+Kosovo!M39</f>
        <v>0</v>
      </c>
      <c r="N39" s="195">
        <f>'AEP D_Nexus'!N39+ANDE_ADMS!N39+'ATCO_OMS Support'!N39+Avangrid_NY!N39+'Avangrid ADMS'!N39+Barbados!N39+'BEL_ED-LF'!N39+'BWP ADMS'!N39+CEATI!N39+Lansing!N39+MEC_BHER!N39+MERALCO!P39+'Future Project 09'!N39+'NV Energy'!N39+TPC!N39+'USTDA_EC_CELEC-EP'!N39+'Future Project 10'!N39+UNOPS_VN!N39+'Future Project 11'!N39+'SDGE Implementation'!N39+'Future Project 02'!N39+'Future Project 03'!N39+'Future Project 04'!N39+'Future Project 05'!N39+'Future Project 06'!N39+'Future Project 07'!N39+'Future Project 08'!N39+Kosovo!N39</f>
        <v>0</v>
      </c>
      <c r="O39" s="195">
        <f>'AEP D_Nexus'!O39+ANDE_ADMS!O39+'ATCO_OMS Support'!O39+Avangrid_NY!O39+'Avangrid ADMS'!O39+Barbados!O39+'BEL_ED-LF'!O39+'BWP ADMS'!O39+CEATI!O39+Lansing!O39+MEC_BHER!O39+MERALCO!Q39+'Future Project 09'!O39+'NV Energy'!O39+TPC!O39+'USTDA_EC_CELEC-EP'!O39+'Future Project 10'!O39+UNOPS_VN!O39+'Future Project 11'!O39+'SDGE Implementation'!O39+'Future Project 02'!O39+'Future Project 03'!O39+'Future Project 04'!O39+'Future Project 05'!O39+'Future Project 06'!O39+'Future Project 07'!O39+'Future Project 08'!O39+Kosovo!O39</f>
        <v>0</v>
      </c>
      <c r="P39" s="195">
        <f>'AEP D_Nexus'!P39+ANDE_ADMS!P39+'ATCO_OMS Support'!P39+Avangrid_NY!P39+'Avangrid ADMS'!P39+Barbados!P39+'BEL_ED-LF'!P39+'BWP ADMS'!P39+CEATI!P39+Lansing!P39+MEC_BHER!P39+MERALCO!R39+'Future Project 09'!P39+'NV Energy'!P39+TPC!P39+'USTDA_EC_CELEC-EP'!P39+'Future Project 10'!P39+UNOPS_VN!P39+'Future Project 11'!P39+'SDGE Implementation'!P39+'Future Project 02'!P39+'Future Project 03'!P39+'Future Project 04'!P39+'Future Project 05'!P39+'Future Project 06'!P39+'Future Project 07'!P39+'Future Project 08'!P39+Kosovo!P39</f>
        <v>0</v>
      </c>
      <c r="Q39" s="195">
        <f>'AEP D_Nexus'!Q39+ANDE_ADMS!Q39+'ATCO_OMS Support'!Q39+Avangrid_NY!Q39+'Avangrid ADMS'!Q39+Barbados!Q39+'BEL_ED-LF'!Q39+'BWP ADMS'!Q39+CEATI!Q39+Lansing!Q39+MEC_BHER!Q39+MERALCO!S39+'Future Project 09'!Q39+'NV Energy'!Q39+TPC!Q39+'USTDA_EC_CELEC-EP'!Q39+'Future Project 10'!Q39+UNOPS_VN!Q39+'Future Project 11'!Q39+'SDGE Implementation'!Q39+'Future Project 02'!Q39+'Future Project 03'!Q39+'Future Project 04'!Q39+'Future Project 05'!Q39+'Future Project 06'!Q39+'Future Project 07'!Q39+'Future Project 08'!Q39+Kosovo!Q39</f>
        <v>0</v>
      </c>
      <c r="R39" s="195">
        <f>'AEP D_Nexus'!R39+ANDE_ADMS!R39+'ATCO_OMS Support'!R39+Avangrid_NY!R39+'Avangrid ADMS'!R39+Barbados!R39+'BEL_ED-LF'!R39+'BWP ADMS'!R39+CEATI!R39+Lansing!R39+MEC_BHER!R39+MERALCO!T39+'Future Project 09'!R39+'NV Energy'!R39+TPC!R39+'USTDA_EC_CELEC-EP'!R39+'Future Project 10'!R39+UNOPS_VN!R39+'Future Project 11'!R39+'SDGE Implementation'!R39+'Future Project 02'!R39+'Future Project 03'!R39+'Future Project 04'!R39+'Future Project 05'!R39+'Future Project 06'!R39+'Future Project 07'!R39+'Future Project 08'!R39+Kosovo!R39</f>
        <v>0</v>
      </c>
      <c r="S39" s="195">
        <f>'AEP D_Nexus'!S39+ANDE_ADMS!S39+'ATCO_OMS Support'!S39+Avangrid_NY!S39+'Avangrid ADMS'!S39+Barbados!S39+'BEL_ED-LF'!S39+'BWP ADMS'!S39+CEATI!S39+Lansing!S39+MEC_BHER!S39+MERALCO!U39+'Future Project 09'!S39+'NV Energy'!S39+TPC!S39+'USTDA_EC_CELEC-EP'!S39+'Future Project 10'!S39+UNOPS_VN!S39+'Future Project 11'!S39+'SDGE Implementation'!S39+'Future Project 02'!S39+'Future Project 03'!S39+'Future Project 04'!S39+'Future Project 05'!S39+'Future Project 06'!S39+'Future Project 07'!S39+'Future Project 08'!S39+Kosovo!S39</f>
        <v>0</v>
      </c>
      <c r="T39" s="195">
        <f>'AEP D_Nexus'!T39+ANDE_ADMS!T39+'ATCO_OMS Support'!T39+Avangrid_NY!T39+'Avangrid ADMS'!T39+Barbados!T39+'BEL_ED-LF'!T39+'BWP ADMS'!T39+CEATI!T39+Lansing!T39+MEC_BHER!T39+MERALCO!V39+'Future Project 09'!T39+'NV Energy'!T39+TPC!T39+'USTDA_EC_CELEC-EP'!T39+'Future Project 10'!T39+UNOPS_VN!T39+'Future Project 11'!T39+'SDGE Implementation'!T39+'Future Project 02'!T39+'Future Project 03'!T39+'Future Project 04'!T39+'Future Project 05'!T39+'Future Project 06'!T39+'Future Project 07'!T39+'Future Project 08'!T39+Kosovo!T39</f>
        <v>0</v>
      </c>
      <c r="U39" s="195">
        <f>'AEP D_Nexus'!U39+ANDE_ADMS!U39+'ATCO_OMS Support'!U39+Avangrid_NY!U39+'Avangrid ADMS'!U39+Barbados!U39+'BEL_ED-LF'!U39+'BWP ADMS'!U39+CEATI!U39+Lansing!U39+MEC_BHER!U39+MERALCO!W39+'Future Project 09'!U39+'NV Energy'!U39+TPC!U39+'USTDA_EC_CELEC-EP'!U39+'Future Project 10'!U39+UNOPS_VN!U39+'Future Project 11'!U39+'SDGE Implementation'!U39+'Future Project 02'!U39+'Future Project 03'!U39+'Future Project 04'!U39+'Future Project 05'!U39+'Future Project 06'!U39+'Future Project 07'!U39+'Future Project 08'!U39+Kosovo!U39</f>
        <v>0</v>
      </c>
      <c r="V39" s="195">
        <f>'AEP D_Nexus'!V39+ANDE_ADMS!V39+'ATCO_OMS Support'!V39+Avangrid_NY!V39+'Avangrid ADMS'!V39+Barbados!V39+'BEL_ED-LF'!V39+'BWP ADMS'!V39+CEATI!V39+Lansing!V39+MEC_BHER!V39+MERALCO!X39+'Future Project 09'!V39+'NV Energy'!V39+TPC!V39+'USTDA_EC_CELEC-EP'!V39+'Future Project 10'!V39+UNOPS_VN!V39+'Future Project 11'!V39+'SDGE Implementation'!V39+'Future Project 02'!V39+'Future Project 03'!V39+'Future Project 04'!V39+'Future Project 05'!V39+'Future Project 06'!V39+'Future Project 07'!V39+'Future Project 08'!V39+Kosovo!V39</f>
        <v>0</v>
      </c>
      <c r="W39" s="195">
        <f>'AEP D_Nexus'!W39+ANDE_ADMS!W39+'ATCO_OMS Support'!W39+Avangrid_NY!W39+'Avangrid ADMS'!W39+Barbados!W39+'BEL_ED-LF'!W39+'BWP ADMS'!W39+CEATI!W39+Lansing!W39+MEC_BHER!W39+MERALCO!Y39+'Future Project 09'!W39+'NV Energy'!W39+TPC!W39+'USTDA_EC_CELEC-EP'!W39+'Future Project 10'!W39+UNOPS_VN!W39+'Future Project 11'!W39+'SDGE Implementation'!W39+'Future Project 02'!W39+'Future Project 03'!W39+'Future Project 04'!W39+'Future Project 05'!W39+'Future Project 06'!W39+'Future Project 07'!W39+'Future Project 08'!W39+Kosovo!W39</f>
        <v>0</v>
      </c>
      <c r="X39" s="195">
        <f>'AEP D_Nexus'!X39+ANDE_ADMS!X39+'ATCO_OMS Support'!X39+Avangrid_NY!X39+'Avangrid ADMS'!X39+Barbados!X39+'BEL_ED-LF'!X39+'BWP ADMS'!X39+CEATI!X39+Lansing!X39+MEC_BHER!X39+MERALCO!Z39+'Future Project 09'!X39+'NV Energy'!X39+TPC!X39+'USTDA_EC_CELEC-EP'!X39+'Future Project 10'!X39+UNOPS_VN!X39+'Future Project 11'!X39+'SDGE Implementation'!X39+'Future Project 02'!X39+'Future Project 03'!X39+'Future Project 04'!X39+'Future Project 05'!X39+'Future Project 06'!X39+'Future Project 07'!X39+'Future Project 08'!X39+Kosovo!X39</f>
        <v>0</v>
      </c>
      <c r="Y39" s="195">
        <f>'AEP D_Nexus'!Y39+ANDE_ADMS!Y39+'ATCO_OMS Support'!Y39+Avangrid_NY!Y39+'Avangrid ADMS'!Y39+Barbados!Y39+'BEL_ED-LF'!Y39+'BWP ADMS'!Y39+CEATI!Y39+Lansing!Y39+MEC_BHER!Y39+MERALCO!AA39+'Future Project 09'!Y39+'NV Energy'!Y39+TPC!Y39+'USTDA_EC_CELEC-EP'!Y39+'Future Project 10'!Y39+UNOPS_VN!Y39+'Future Project 11'!Y39+'SDGE Implementation'!Y39+'Future Project 02'!Y39+'Future Project 03'!Y39+'Future Project 04'!Y39+'Future Project 05'!Y39+'Future Project 06'!Y39+'Future Project 07'!Y39+'Future Project 08'!Y39+Kosovo!Y39</f>
        <v>0</v>
      </c>
      <c r="Z39" s="195">
        <f>'AEP D_Nexus'!Z39+ANDE_ADMS!Z39+'ATCO_OMS Support'!Z39+Avangrid_NY!Z39+'Avangrid ADMS'!Z39+Barbados!Z39+'BEL_ED-LF'!Z39+'BWP ADMS'!Z39+CEATI!Z39+Lansing!Z39+MEC_BHER!Z39+MERALCO!AB39+'Future Project 09'!Z39+'NV Energy'!Z39+TPC!Z39+'USTDA_EC_CELEC-EP'!Z39+'Future Project 10'!Z39+UNOPS_VN!Z39+'Future Project 11'!Z39+'SDGE Implementation'!Z39+'Future Project 02'!Z39+'Future Project 03'!Z39+'Future Project 04'!Z39+'Future Project 05'!Z39+'Future Project 06'!Z39+'Future Project 07'!Z39+'Future Project 08'!Z39+Kosovo!Z39</f>
        <v>0</v>
      </c>
      <c r="AA39" s="45">
        <f t="shared" si="12"/>
        <v>0</v>
      </c>
      <c r="AB39" s="45">
        <f t="shared" si="13"/>
        <v>0</v>
      </c>
      <c r="AC39" s="2">
        <f t="shared" si="14"/>
        <v>0</v>
      </c>
      <c r="AD39" s="2">
        <f t="shared" si="15"/>
        <v>0</v>
      </c>
    </row>
    <row r="40" spans="2:30">
      <c r="B40" s="71" t="s">
        <v>91</v>
      </c>
      <c r="C40" s="195">
        <f>'AEP D_Nexus'!C40+ANDE_ADMS!C40+'ATCO_OMS Support'!C40+Avangrid_NY!C40+'Avangrid ADMS'!C40+Barbados!C40+'BEL_ED-LF'!C40+'BWP ADMS'!C40+CEATI!C40+Lansing!C40+MEC_BHER!C40+MERALCO!E40+'Future Project 09'!C40+'NV Energy'!C40+TPC!C40+'USTDA_EC_CELEC-EP'!C40+'Future Project 10'!C40+UNOPS_VN!C40+'Future Project 11'!C40+'SDGE Implementation'!C40+'Future Project 02'!C40+'Future Project 03'!C40+'Future Project 04'!C40+'Future Project 05'!C40+'Future Project 06'!C40+'Future Project 07'!C40+'Future Project 08'!C40+Kosovo!C40</f>
        <v>0</v>
      </c>
      <c r="D40" s="195">
        <f>'AEP D_Nexus'!D40+ANDE_ADMS!D40+'ATCO_OMS Support'!D40+Avangrid_NY!D40+'Avangrid ADMS'!D40+Barbados!D40+'BEL_ED-LF'!D40+'BWP ADMS'!D40+CEATI!D40+Lansing!D40+MEC_BHER!D40+MERALCO!F40+'Future Project 09'!D40+'NV Energy'!D40+TPC!D40+'USTDA_EC_CELEC-EP'!D40+'Future Project 10'!D40+UNOPS_VN!D40+'Future Project 11'!D40+'SDGE Implementation'!D40+'Future Project 02'!D40+'Future Project 03'!D40+'Future Project 04'!D40+'Future Project 05'!D40+'Future Project 06'!D40+'Future Project 07'!D40+'Future Project 08'!D40+Kosovo!D40</f>
        <v>0</v>
      </c>
      <c r="E40" s="195">
        <f>'AEP D_Nexus'!E40+ANDE_ADMS!E40+'ATCO_OMS Support'!E40+Avangrid_NY!E40+'Avangrid ADMS'!E40+Barbados!E40+'BEL_ED-LF'!E40+'BWP ADMS'!E40+CEATI!E40+Lansing!E40+MEC_BHER!E40+MERALCO!G40+'Future Project 09'!E40+'NV Energy'!E40+TPC!E40+'USTDA_EC_CELEC-EP'!E40+'Future Project 10'!E40+UNOPS_VN!E40+'Future Project 11'!E40+'SDGE Implementation'!E40+'Future Project 02'!E40+'Future Project 03'!E40+'Future Project 04'!E40+'Future Project 05'!E40+'Future Project 06'!E40+'Future Project 07'!E40+'Future Project 08'!E40+Kosovo!E40</f>
        <v>0</v>
      </c>
      <c r="F40" s="195">
        <f>'AEP D_Nexus'!F40+ANDE_ADMS!F40+'ATCO_OMS Support'!F40+Avangrid_NY!F40+'Avangrid ADMS'!F40+Barbados!F40+'BEL_ED-LF'!F40+'BWP ADMS'!F40+CEATI!F40+Lansing!F40+MEC_BHER!F40+MERALCO!H40+'Future Project 09'!F40+'NV Energy'!F40+TPC!F40+'USTDA_EC_CELEC-EP'!F40+'Future Project 10'!F40+UNOPS_VN!F40+'Future Project 11'!F40+'SDGE Implementation'!F40+'Future Project 02'!F40+'Future Project 03'!F40+'Future Project 04'!F40+'Future Project 05'!F40+'Future Project 06'!F40+'Future Project 07'!F40+'Future Project 08'!F40+Kosovo!F40</f>
        <v>0</v>
      </c>
      <c r="G40" s="195">
        <f>'AEP D_Nexus'!G40+ANDE_ADMS!G40+'ATCO_OMS Support'!G40+Avangrid_NY!G40+'Avangrid ADMS'!G40+Barbados!G40+'BEL_ED-LF'!G40+'BWP ADMS'!G40+CEATI!G40+Lansing!G40+MEC_BHER!G40+MERALCO!I40+'Future Project 09'!G40+'NV Energy'!G40+TPC!G40+'USTDA_EC_CELEC-EP'!G40+'Future Project 10'!G40+UNOPS_VN!G40+'Future Project 11'!G40+'SDGE Implementation'!G40+'Future Project 02'!G40+'Future Project 03'!G40+'Future Project 04'!G40+'Future Project 05'!G40+'Future Project 06'!G40+'Future Project 07'!G40+'Future Project 08'!G40+Kosovo!G40</f>
        <v>0</v>
      </c>
      <c r="H40" s="195">
        <f>'AEP D_Nexus'!H40+ANDE_ADMS!H40+'ATCO_OMS Support'!H40+Avangrid_NY!H40+'Avangrid ADMS'!H40+Barbados!H40+'BEL_ED-LF'!H40+'BWP ADMS'!H40+CEATI!H40+Lansing!H40+MEC_BHER!H40+MERALCO!J40+'Future Project 09'!H40+'NV Energy'!H40+TPC!H40+'USTDA_EC_CELEC-EP'!H40+'Future Project 10'!H40+UNOPS_VN!H40+'Future Project 11'!H40+'SDGE Implementation'!H40+'Future Project 02'!H40+'Future Project 03'!H40+'Future Project 04'!H40+'Future Project 05'!H40+'Future Project 06'!H40+'Future Project 07'!H40+'Future Project 08'!H40+Kosovo!H40</f>
        <v>0</v>
      </c>
      <c r="I40" s="195">
        <f>'AEP D_Nexus'!I40+ANDE_ADMS!I40+'ATCO_OMS Support'!I40+Avangrid_NY!I40+'Avangrid ADMS'!I40+Barbados!I40+'BEL_ED-LF'!I40+'BWP ADMS'!I40+CEATI!I40+Lansing!I40+MEC_BHER!I40+MERALCO!K40+'Future Project 09'!I40+'NV Energy'!I40+TPC!I40+'USTDA_EC_CELEC-EP'!I40+'Future Project 10'!I40+UNOPS_VN!I40+'Future Project 11'!I40+'SDGE Implementation'!I40+'Future Project 02'!I40+'Future Project 03'!I40+'Future Project 04'!I40+'Future Project 05'!I40+'Future Project 06'!I40+'Future Project 07'!I40+'Future Project 08'!I40+Kosovo!I40</f>
        <v>0</v>
      </c>
      <c r="J40" s="195">
        <f>'AEP D_Nexus'!J40+ANDE_ADMS!J40+'ATCO_OMS Support'!J40+Avangrid_NY!J40+'Avangrid ADMS'!J40+Barbados!J40+'BEL_ED-LF'!J40+'BWP ADMS'!J40+CEATI!J40+Lansing!J40+MEC_BHER!J40+MERALCO!L40+'Future Project 09'!J40+'NV Energy'!J40+TPC!J40+'USTDA_EC_CELEC-EP'!J40+'Future Project 10'!J40+UNOPS_VN!J40+'Future Project 11'!J40+'SDGE Implementation'!J40+'Future Project 02'!J40+'Future Project 03'!J40+'Future Project 04'!J40+'Future Project 05'!J40+'Future Project 06'!J40+'Future Project 07'!J40+'Future Project 08'!J40+Kosovo!J40</f>
        <v>0</v>
      </c>
      <c r="K40" s="195">
        <f>'AEP D_Nexus'!K40+ANDE_ADMS!K40+'ATCO_OMS Support'!K40+Avangrid_NY!K40+'Avangrid ADMS'!K40+Barbados!K40+'BEL_ED-LF'!K40+'BWP ADMS'!K40+CEATI!K40+Lansing!K40+MEC_BHER!K40+MERALCO!M40+'Future Project 09'!K40+'NV Energy'!K40+TPC!K40+'USTDA_EC_CELEC-EP'!K40+'Future Project 10'!K40+UNOPS_VN!K40+'Future Project 11'!K40+'SDGE Implementation'!K40+'Future Project 02'!K40+'Future Project 03'!K40+'Future Project 04'!K40+'Future Project 05'!K40+'Future Project 06'!K40+'Future Project 07'!K40+'Future Project 08'!K40+Kosovo!K40</f>
        <v>0</v>
      </c>
      <c r="L40" s="195">
        <f>'AEP D_Nexus'!L40+ANDE_ADMS!L40+'ATCO_OMS Support'!L40+Avangrid_NY!L40+'Avangrid ADMS'!L40+Barbados!L40+'BEL_ED-LF'!L40+'BWP ADMS'!L40+CEATI!L40+Lansing!L40+MEC_BHER!L40+MERALCO!N40+'Future Project 09'!L40+'NV Energy'!L40+TPC!L40+'USTDA_EC_CELEC-EP'!L40+'Future Project 10'!L40+UNOPS_VN!L40+'Future Project 11'!L40+'SDGE Implementation'!L40+'Future Project 02'!L40+'Future Project 03'!L40+'Future Project 04'!L40+'Future Project 05'!L40+'Future Project 06'!L40+'Future Project 07'!L40+'Future Project 08'!L40+Kosovo!L40</f>
        <v>0</v>
      </c>
      <c r="M40" s="195">
        <f>'AEP D_Nexus'!M40+ANDE_ADMS!M40+'ATCO_OMS Support'!M40+Avangrid_NY!M40+'Avangrid ADMS'!M40+Barbados!M40+'BEL_ED-LF'!M40+'BWP ADMS'!M40+CEATI!M40+Lansing!M40+MEC_BHER!M40+MERALCO!O40+'Future Project 09'!M40+'NV Energy'!M40+TPC!M40+'USTDA_EC_CELEC-EP'!M40+'Future Project 10'!M40+UNOPS_VN!M40+'Future Project 11'!M40+'SDGE Implementation'!M40+'Future Project 02'!M40+'Future Project 03'!M40+'Future Project 04'!M40+'Future Project 05'!M40+'Future Project 06'!M40+'Future Project 07'!M40+'Future Project 08'!M40+Kosovo!M40</f>
        <v>0</v>
      </c>
      <c r="N40" s="195">
        <f>'AEP D_Nexus'!N40+ANDE_ADMS!N40+'ATCO_OMS Support'!N40+Avangrid_NY!N40+'Avangrid ADMS'!N40+Barbados!N40+'BEL_ED-LF'!N40+'BWP ADMS'!N40+CEATI!N40+Lansing!N40+MEC_BHER!N40+MERALCO!P40+'Future Project 09'!N40+'NV Energy'!N40+TPC!N40+'USTDA_EC_CELEC-EP'!N40+'Future Project 10'!N40+UNOPS_VN!N40+'Future Project 11'!N40+'SDGE Implementation'!N40+'Future Project 02'!N40+'Future Project 03'!N40+'Future Project 04'!N40+'Future Project 05'!N40+'Future Project 06'!N40+'Future Project 07'!N40+'Future Project 08'!N40+Kosovo!N40</f>
        <v>0</v>
      </c>
      <c r="O40" s="195">
        <f>'AEP D_Nexus'!O40+ANDE_ADMS!O40+'ATCO_OMS Support'!O40+Avangrid_NY!O40+'Avangrid ADMS'!O40+Barbados!O40+'BEL_ED-LF'!O40+'BWP ADMS'!O40+CEATI!O40+Lansing!O40+MEC_BHER!O40+MERALCO!Q40+'Future Project 09'!O40+'NV Energy'!O40+TPC!O40+'USTDA_EC_CELEC-EP'!O40+'Future Project 10'!O40+UNOPS_VN!O40+'Future Project 11'!O40+'SDGE Implementation'!O40+'Future Project 02'!O40+'Future Project 03'!O40+'Future Project 04'!O40+'Future Project 05'!O40+'Future Project 06'!O40+'Future Project 07'!O40+'Future Project 08'!O40+Kosovo!O40</f>
        <v>0</v>
      </c>
      <c r="P40" s="195">
        <f>'AEP D_Nexus'!P40+ANDE_ADMS!P40+'ATCO_OMS Support'!P40+Avangrid_NY!P40+'Avangrid ADMS'!P40+Barbados!P40+'BEL_ED-LF'!P40+'BWP ADMS'!P40+CEATI!P40+Lansing!P40+MEC_BHER!P40+MERALCO!R40+'Future Project 09'!P40+'NV Energy'!P40+TPC!P40+'USTDA_EC_CELEC-EP'!P40+'Future Project 10'!P40+UNOPS_VN!P40+'Future Project 11'!P40+'SDGE Implementation'!P40+'Future Project 02'!P40+'Future Project 03'!P40+'Future Project 04'!P40+'Future Project 05'!P40+'Future Project 06'!P40+'Future Project 07'!P40+'Future Project 08'!P40+Kosovo!P40</f>
        <v>0</v>
      </c>
      <c r="Q40" s="195">
        <f>'AEP D_Nexus'!Q40+ANDE_ADMS!Q40+'ATCO_OMS Support'!Q40+Avangrid_NY!Q40+'Avangrid ADMS'!Q40+Barbados!Q40+'BEL_ED-LF'!Q40+'BWP ADMS'!Q40+CEATI!Q40+Lansing!Q40+MEC_BHER!Q40+MERALCO!S40+'Future Project 09'!Q40+'NV Energy'!Q40+TPC!Q40+'USTDA_EC_CELEC-EP'!Q40+'Future Project 10'!Q40+UNOPS_VN!Q40+'Future Project 11'!Q40+'SDGE Implementation'!Q40+'Future Project 02'!Q40+'Future Project 03'!Q40+'Future Project 04'!Q40+'Future Project 05'!Q40+'Future Project 06'!Q40+'Future Project 07'!Q40+'Future Project 08'!Q40+Kosovo!Q40</f>
        <v>0</v>
      </c>
      <c r="R40" s="195">
        <f>'AEP D_Nexus'!R40+ANDE_ADMS!R40+'ATCO_OMS Support'!R40+Avangrid_NY!R40+'Avangrid ADMS'!R40+Barbados!R40+'BEL_ED-LF'!R40+'BWP ADMS'!R40+CEATI!R40+Lansing!R40+MEC_BHER!R40+MERALCO!T40+'Future Project 09'!R40+'NV Energy'!R40+TPC!R40+'USTDA_EC_CELEC-EP'!R40+'Future Project 10'!R40+UNOPS_VN!R40+'Future Project 11'!R40+'SDGE Implementation'!R40+'Future Project 02'!R40+'Future Project 03'!R40+'Future Project 04'!R40+'Future Project 05'!R40+'Future Project 06'!R40+'Future Project 07'!R40+'Future Project 08'!R40+Kosovo!R40</f>
        <v>0</v>
      </c>
      <c r="S40" s="195">
        <f>'AEP D_Nexus'!S40+ANDE_ADMS!S40+'ATCO_OMS Support'!S40+Avangrid_NY!S40+'Avangrid ADMS'!S40+Barbados!S40+'BEL_ED-LF'!S40+'BWP ADMS'!S40+CEATI!S40+Lansing!S40+MEC_BHER!S40+MERALCO!U40+'Future Project 09'!S40+'NV Energy'!S40+TPC!S40+'USTDA_EC_CELEC-EP'!S40+'Future Project 10'!S40+UNOPS_VN!S40+'Future Project 11'!S40+'SDGE Implementation'!S40+'Future Project 02'!S40+'Future Project 03'!S40+'Future Project 04'!S40+'Future Project 05'!S40+'Future Project 06'!S40+'Future Project 07'!S40+'Future Project 08'!S40+Kosovo!S40</f>
        <v>0</v>
      </c>
      <c r="T40" s="195">
        <f>'AEP D_Nexus'!T40+ANDE_ADMS!T40+'ATCO_OMS Support'!T40+Avangrid_NY!T40+'Avangrid ADMS'!T40+Barbados!T40+'BEL_ED-LF'!T40+'BWP ADMS'!T40+CEATI!T40+Lansing!T40+MEC_BHER!T40+MERALCO!V40+'Future Project 09'!T40+'NV Energy'!T40+TPC!T40+'USTDA_EC_CELEC-EP'!T40+'Future Project 10'!T40+UNOPS_VN!T40+'Future Project 11'!T40+'SDGE Implementation'!T40+'Future Project 02'!T40+'Future Project 03'!T40+'Future Project 04'!T40+'Future Project 05'!T40+'Future Project 06'!T40+'Future Project 07'!T40+'Future Project 08'!T40+Kosovo!T40</f>
        <v>0</v>
      </c>
      <c r="U40" s="195">
        <f>'AEP D_Nexus'!U40+ANDE_ADMS!U40+'ATCO_OMS Support'!U40+Avangrid_NY!U40+'Avangrid ADMS'!U40+Barbados!U40+'BEL_ED-LF'!U40+'BWP ADMS'!U40+CEATI!U40+Lansing!U40+MEC_BHER!U40+MERALCO!W40+'Future Project 09'!U40+'NV Energy'!U40+TPC!U40+'USTDA_EC_CELEC-EP'!U40+'Future Project 10'!U40+UNOPS_VN!U40+'Future Project 11'!U40+'SDGE Implementation'!U40+'Future Project 02'!U40+'Future Project 03'!U40+'Future Project 04'!U40+'Future Project 05'!U40+'Future Project 06'!U40+'Future Project 07'!U40+'Future Project 08'!U40+Kosovo!U40</f>
        <v>0</v>
      </c>
      <c r="V40" s="195">
        <f>'AEP D_Nexus'!V40+ANDE_ADMS!V40+'ATCO_OMS Support'!V40+Avangrid_NY!V40+'Avangrid ADMS'!V40+Barbados!V40+'BEL_ED-LF'!V40+'BWP ADMS'!V40+CEATI!V40+Lansing!V40+MEC_BHER!V40+MERALCO!X40+'Future Project 09'!V40+'NV Energy'!V40+TPC!V40+'USTDA_EC_CELEC-EP'!V40+'Future Project 10'!V40+UNOPS_VN!V40+'Future Project 11'!V40+'SDGE Implementation'!V40+'Future Project 02'!V40+'Future Project 03'!V40+'Future Project 04'!V40+'Future Project 05'!V40+'Future Project 06'!V40+'Future Project 07'!V40+'Future Project 08'!V40+Kosovo!V40</f>
        <v>0</v>
      </c>
      <c r="W40" s="195">
        <f>'AEP D_Nexus'!W40+ANDE_ADMS!W40+'ATCO_OMS Support'!W40+Avangrid_NY!W40+'Avangrid ADMS'!W40+Barbados!W40+'BEL_ED-LF'!W40+'BWP ADMS'!W40+CEATI!W40+Lansing!W40+MEC_BHER!W40+MERALCO!Y40+'Future Project 09'!W40+'NV Energy'!W40+TPC!W40+'USTDA_EC_CELEC-EP'!W40+'Future Project 10'!W40+UNOPS_VN!W40+'Future Project 11'!W40+'SDGE Implementation'!W40+'Future Project 02'!W40+'Future Project 03'!W40+'Future Project 04'!W40+'Future Project 05'!W40+'Future Project 06'!W40+'Future Project 07'!W40+'Future Project 08'!W40+Kosovo!W40</f>
        <v>0</v>
      </c>
      <c r="X40" s="195">
        <f>'AEP D_Nexus'!X40+ANDE_ADMS!X40+'ATCO_OMS Support'!X40+Avangrid_NY!X40+'Avangrid ADMS'!X40+Barbados!X40+'BEL_ED-LF'!X40+'BWP ADMS'!X40+CEATI!X40+Lansing!X40+MEC_BHER!X40+MERALCO!Z40+'Future Project 09'!X40+'NV Energy'!X40+TPC!X40+'USTDA_EC_CELEC-EP'!X40+'Future Project 10'!X40+UNOPS_VN!X40+'Future Project 11'!X40+'SDGE Implementation'!X40+'Future Project 02'!X40+'Future Project 03'!X40+'Future Project 04'!X40+'Future Project 05'!X40+'Future Project 06'!X40+'Future Project 07'!X40+'Future Project 08'!X40+Kosovo!X40</f>
        <v>0</v>
      </c>
      <c r="Y40" s="195">
        <f>'AEP D_Nexus'!Y40+ANDE_ADMS!Y40+'ATCO_OMS Support'!Y40+Avangrid_NY!Y40+'Avangrid ADMS'!Y40+Barbados!Y40+'BEL_ED-LF'!Y40+'BWP ADMS'!Y40+CEATI!Y40+Lansing!Y40+MEC_BHER!Y40+MERALCO!AA40+'Future Project 09'!Y40+'NV Energy'!Y40+TPC!Y40+'USTDA_EC_CELEC-EP'!Y40+'Future Project 10'!Y40+UNOPS_VN!Y40+'Future Project 11'!Y40+'SDGE Implementation'!Y40+'Future Project 02'!Y40+'Future Project 03'!Y40+'Future Project 04'!Y40+'Future Project 05'!Y40+'Future Project 06'!Y40+'Future Project 07'!Y40+'Future Project 08'!Y40+Kosovo!Y40</f>
        <v>0</v>
      </c>
      <c r="Z40" s="195">
        <f>'AEP D_Nexus'!Z40+ANDE_ADMS!Z40+'ATCO_OMS Support'!Z40+Avangrid_NY!Z40+'Avangrid ADMS'!Z40+Barbados!Z40+'BEL_ED-LF'!Z40+'BWP ADMS'!Z40+CEATI!Z40+Lansing!Z40+MEC_BHER!Z40+MERALCO!AB40+'Future Project 09'!Z40+'NV Energy'!Z40+TPC!Z40+'USTDA_EC_CELEC-EP'!Z40+'Future Project 10'!Z40+UNOPS_VN!Z40+'Future Project 11'!Z40+'SDGE Implementation'!Z40+'Future Project 02'!Z40+'Future Project 03'!Z40+'Future Project 04'!Z40+'Future Project 05'!Z40+'Future Project 06'!Z40+'Future Project 07'!Z40+'Future Project 08'!Z40+Kosovo!Z40</f>
        <v>0</v>
      </c>
      <c r="AA40" s="45">
        <f t="shared" si="12"/>
        <v>0</v>
      </c>
      <c r="AB40" s="45">
        <f t="shared" si="13"/>
        <v>0</v>
      </c>
      <c r="AC40" s="2">
        <f t="shared" si="14"/>
        <v>0</v>
      </c>
      <c r="AD40" s="2">
        <f t="shared" si="15"/>
        <v>0</v>
      </c>
    </row>
    <row r="41" spans="2:30">
      <c r="B41" s="87" t="s">
        <v>92</v>
      </c>
      <c r="C41" s="195">
        <f>'AEP D_Nexus'!C41+ANDE_ADMS!C41+'ATCO_OMS Support'!C41+Avangrid_NY!C41+'Avangrid ADMS'!C41+Barbados!C41+'BEL_ED-LF'!C41+'BWP ADMS'!C41+CEATI!C41+Lansing!C41+MEC_BHER!C41+MERALCO!E41+'Future Project 09'!C41+'NV Energy'!C41+TPC!C41+'USTDA_EC_CELEC-EP'!C41+'Future Project 10'!C41+UNOPS_VN!C41+'Future Project 11'!C41+'SDGE Implementation'!C41+'Future Project 02'!C41+'Future Project 03'!C41+'Future Project 04'!C41+'Future Project 05'!C41+'Future Project 06'!C41+'Future Project 07'!C41+'Future Project 08'!C41+Kosovo!C41</f>
        <v>0</v>
      </c>
      <c r="D41" s="195">
        <f>'AEP D_Nexus'!D41+ANDE_ADMS!D41+'ATCO_OMS Support'!D41+Avangrid_NY!D41+'Avangrid ADMS'!D41+Barbados!D41+'BEL_ED-LF'!D41+'BWP ADMS'!D41+CEATI!D41+Lansing!D41+MEC_BHER!D41+MERALCO!F41+'Future Project 09'!D41+'NV Energy'!D41+TPC!D41+'USTDA_EC_CELEC-EP'!D41+'Future Project 10'!D41+UNOPS_VN!D41+'Future Project 11'!D41+'SDGE Implementation'!D41+'Future Project 02'!D41+'Future Project 03'!D41+'Future Project 04'!D41+'Future Project 05'!D41+'Future Project 06'!D41+'Future Project 07'!D41+'Future Project 08'!D41+Kosovo!D41</f>
        <v>0</v>
      </c>
      <c r="E41" s="195">
        <f>'AEP D_Nexus'!E41+ANDE_ADMS!E41+'ATCO_OMS Support'!E41+Avangrid_NY!E41+'Avangrid ADMS'!E41+Barbados!E41+'BEL_ED-LF'!E41+'BWP ADMS'!E41+CEATI!E41+Lansing!E41+MEC_BHER!E41+MERALCO!G41+'Future Project 09'!E41+'NV Energy'!E41+TPC!E41+'USTDA_EC_CELEC-EP'!E41+'Future Project 10'!E41+UNOPS_VN!E41+'Future Project 11'!E41+'SDGE Implementation'!E41+'Future Project 02'!E41+'Future Project 03'!E41+'Future Project 04'!E41+'Future Project 05'!E41+'Future Project 06'!E41+'Future Project 07'!E41+'Future Project 08'!E41+Kosovo!E41</f>
        <v>0</v>
      </c>
      <c r="F41" s="195">
        <f>'AEP D_Nexus'!F41+ANDE_ADMS!F41+'ATCO_OMS Support'!F41+Avangrid_NY!F41+'Avangrid ADMS'!F41+Barbados!F41+'BEL_ED-LF'!F41+'BWP ADMS'!F41+CEATI!F41+Lansing!F41+MEC_BHER!F41+MERALCO!H41+'Future Project 09'!F41+'NV Energy'!F41+TPC!F41+'USTDA_EC_CELEC-EP'!F41+'Future Project 10'!F41+UNOPS_VN!F41+'Future Project 11'!F41+'SDGE Implementation'!F41+'Future Project 02'!F41+'Future Project 03'!F41+'Future Project 04'!F41+'Future Project 05'!F41+'Future Project 06'!F41+'Future Project 07'!F41+'Future Project 08'!F41+Kosovo!F41</f>
        <v>0</v>
      </c>
      <c r="G41" s="195">
        <f>'AEP D_Nexus'!G41+ANDE_ADMS!G41+'ATCO_OMS Support'!G41+Avangrid_NY!G41+'Avangrid ADMS'!G41+Barbados!G41+'BEL_ED-LF'!G41+'BWP ADMS'!G41+CEATI!G41+Lansing!G41+MEC_BHER!G41+MERALCO!I41+'Future Project 09'!G41+'NV Energy'!G41+TPC!G41+'USTDA_EC_CELEC-EP'!G41+'Future Project 10'!G41+UNOPS_VN!G41+'Future Project 11'!G41+'SDGE Implementation'!G41+'Future Project 02'!G41+'Future Project 03'!G41+'Future Project 04'!G41+'Future Project 05'!G41+'Future Project 06'!G41+'Future Project 07'!G41+'Future Project 08'!G41+Kosovo!G41</f>
        <v>0</v>
      </c>
      <c r="H41" s="195">
        <f>'AEP D_Nexus'!H41+ANDE_ADMS!H41+'ATCO_OMS Support'!H41+Avangrid_NY!H41+'Avangrid ADMS'!H41+Barbados!H41+'BEL_ED-LF'!H41+'BWP ADMS'!H41+CEATI!H41+Lansing!H41+MEC_BHER!H41+MERALCO!J41+'Future Project 09'!H41+'NV Energy'!H41+TPC!H41+'USTDA_EC_CELEC-EP'!H41+'Future Project 10'!H41+UNOPS_VN!H41+'Future Project 11'!H41+'SDGE Implementation'!H41+'Future Project 02'!H41+'Future Project 03'!H41+'Future Project 04'!H41+'Future Project 05'!H41+'Future Project 06'!H41+'Future Project 07'!H41+'Future Project 08'!H41+Kosovo!H41</f>
        <v>0</v>
      </c>
      <c r="I41" s="195">
        <f>'AEP D_Nexus'!I41+ANDE_ADMS!I41+'ATCO_OMS Support'!I41+Avangrid_NY!I41+'Avangrid ADMS'!I41+Barbados!I41+'BEL_ED-LF'!I41+'BWP ADMS'!I41+CEATI!I41+Lansing!I41+MEC_BHER!I41+MERALCO!K41+'Future Project 09'!I41+'NV Energy'!I41+TPC!I41+'USTDA_EC_CELEC-EP'!I41+'Future Project 10'!I41+UNOPS_VN!I41+'Future Project 11'!I41+'SDGE Implementation'!I41+'Future Project 02'!I41+'Future Project 03'!I41+'Future Project 04'!I41+'Future Project 05'!I41+'Future Project 06'!I41+'Future Project 07'!I41+'Future Project 08'!I41+Kosovo!I41</f>
        <v>0</v>
      </c>
      <c r="J41" s="195">
        <f>'AEP D_Nexus'!J41+ANDE_ADMS!J41+'ATCO_OMS Support'!J41+Avangrid_NY!J41+'Avangrid ADMS'!J41+Barbados!J41+'BEL_ED-LF'!J41+'BWP ADMS'!J41+CEATI!J41+Lansing!J41+MEC_BHER!J41+MERALCO!L41+'Future Project 09'!J41+'NV Energy'!J41+TPC!J41+'USTDA_EC_CELEC-EP'!J41+'Future Project 10'!J41+UNOPS_VN!J41+'Future Project 11'!J41+'SDGE Implementation'!J41+'Future Project 02'!J41+'Future Project 03'!J41+'Future Project 04'!J41+'Future Project 05'!J41+'Future Project 06'!J41+'Future Project 07'!J41+'Future Project 08'!J41+Kosovo!J41</f>
        <v>0</v>
      </c>
      <c r="K41" s="195">
        <f>'AEP D_Nexus'!K41+ANDE_ADMS!K41+'ATCO_OMS Support'!K41+Avangrid_NY!K41+'Avangrid ADMS'!K41+Barbados!K41+'BEL_ED-LF'!K41+'BWP ADMS'!K41+CEATI!K41+Lansing!K41+MEC_BHER!K41+MERALCO!M41+'Future Project 09'!K41+'NV Energy'!K41+TPC!K41+'USTDA_EC_CELEC-EP'!K41+'Future Project 10'!K41+UNOPS_VN!K41+'Future Project 11'!K41+'SDGE Implementation'!K41+'Future Project 02'!K41+'Future Project 03'!K41+'Future Project 04'!K41+'Future Project 05'!K41+'Future Project 06'!K41+'Future Project 07'!K41+'Future Project 08'!K41+Kosovo!K41</f>
        <v>72</v>
      </c>
      <c r="L41" s="195">
        <f>'AEP D_Nexus'!L41+ANDE_ADMS!L41+'ATCO_OMS Support'!L41+Avangrid_NY!L41+'Avangrid ADMS'!L41+Barbados!L41+'BEL_ED-LF'!L41+'BWP ADMS'!L41+CEATI!L41+Lansing!L41+MEC_BHER!L41+MERALCO!N41+'Future Project 09'!L41+'NV Energy'!L41+TPC!L41+'USTDA_EC_CELEC-EP'!L41+'Future Project 10'!L41+UNOPS_VN!L41+'Future Project 11'!L41+'SDGE Implementation'!L41+'Future Project 02'!L41+'Future Project 03'!L41+'Future Project 04'!L41+'Future Project 05'!L41+'Future Project 06'!L41+'Future Project 07'!L41+'Future Project 08'!L41+Kosovo!L41</f>
        <v>72</v>
      </c>
      <c r="M41" s="195">
        <f>'AEP D_Nexus'!M41+ANDE_ADMS!M41+'ATCO_OMS Support'!M41+Avangrid_NY!M41+'Avangrid ADMS'!M41+Barbados!M41+'BEL_ED-LF'!M41+'BWP ADMS'!M41+CEATI!M41+Lansing!M41+MEC_BHER!M41+MERALCO!O41+'Future Project 09'!M41+'NV Energy'!M41+TPC!M41+'USTDA_EC_CELEC-EP'!M41+'Future Project 10'!M41+UNOPS_VN!M41+'Future Project 11'!M41+'SDGE Implementation'!M41+'Future Project 02'!M41+'Future Project 03'!M41+'Future Project 04'!M41+'Future Project 05'!M41+'Future Project 06'!M41+'Future Project 07'!M41+'Future Project 08'!M41+Kosovo!M41</f>
        <v>0</v>
      </c>
      <c r="N41" s="195">
        <f>'AEP D_Nexus'!N41+ANDE_ADMS!N41+'ATCO_OMS Support'!N41+Avangrid_NY!N41+'Avangrid ADMS'!N41+Barbados!N41+'BEL_ED-LF'!N41+'BWP ADMS'!N41+CEATI!N41+Lansing!N41+MEC_BHER!N41+MERALCO!P41+'Future Project 09'!N41+'NV Energy'!N41+TPC!N41+'USTDA_EC_CELEC-EP'!N41+'Future Project 10'!N41+UNOPS_VN!N41+'Future Project 11'!N41+'SDGE Implementation'!N41+'Future Project 02'!N41+'Future Project 03'!N41+'Future Project 04'!N41+'Future Project 05'!N41+'Future Project 06'!N41+'Future Project 07'!N41+'Future Project 08'!N41+Kosovo!N41</f>
        <v>0</v>
      </c>
      <c r="O41" s="195">
        <f>'AEP D_Nexus'!O41+ANDE_ADMS!O41+'ATCO_OMS Support'!O41+Avangrid_NY!O41+'Avangrid ADMS'!O41+Barbados!O41+'BEL_ED-LF'!O41+'BWP ADMS'!O41+CEATI!O41+Lansing!O41+MEC_BHER!O41+MERALCO!Q41+'Future Project 09'!O41+'NV Energy'!O41+TPC!O41+'USTDA_EC_CELEC-EP'!O41+'Future Project 10'!O41+UNOPS_VN!O41+'Future Project 11'!O41+'SDGE Implementation'!O41+'Future Project 02'!O41+'Future Project 03'!O41+'Future Project 04'!O41+'Future Project 05'!O41+'Future Project 06'!O41+'Future Project 07'!O41+'Future Project 08'!O41+Kosovo!O41</f>
        <v>0</v>
      </c>
      <c r="P41" s="195">
        <f>'AEP D_Nexus'!P41+ANDE_ADMS!P41+'ATCO_OMS Support'!P41+Avangrid_NY!P41+'Avangrid ADMS'!P41+Barbados!P41+'BEL_ED-LF'!P41+'BWP ADMS'!P41+CEATI!P41+Lansing!P41+MEC_BHER!P41+MERALCO!R41+'Future Project 09'!P41+'NV Energy'!P41+TPC!P41+'USTDA_EC_CELEC-EP'!P41+'Future Project 10'!P41+UNOPS_VN!P41+'Future Project 11'!P41+'SDGE Implementation'!P41+'Future Project 02'!P41+'Future Project 03'!P41+'Future Project 04'!P41+'Future Project 05'!P41+'Future Project 06'!P41+'Future Project 07'!P41+'Future Project 08'!P41+Kosovo!P41</f>
        <v>0</v>
      </c>
      <c r="Q41" s="195">
        <f>'AEP D_Nexus'!Q41+ANDE_ADMS!Q41+'ATCO_OMS Support'!Q41+Avangrid_NY!Q41+'Avangrid ADMS'!Q41+Barbados!Q41+'BEL_ED-LF'!Q41+'BWP ADMS'!Q41+CEATI!Q41+Lansing!Q41+MEC_BHER!Q41+MERALCO!S41+'Future Project 09'!Q41+'NV Energy'!Q41+TPC!Q41+'USTDA_EC_CELEC-EP'!Q41+'Future Project 10'!Q41+UNOPS_VN!Q41+'Future Project 11'!Q41+'SDGE Implementation'!Q41+'Future Project 02'!Q41+'Future Project 03'!Q41+'Future Project 04'!Q41+'Future Project 05'!Q41+'Future Project 06'!Q41+'Future Project 07'!Q41+'Future Project 08'!Q41+Kosovo!Q41</f>
        <v>0</v>
      </c>
      <c r="R41" s="195">
        <f>'AEP D_Nexus'!R41+ANDE_ADMS!R41+'ATCO_OMS Support'!R41+Avangrid_NY!R41+'Avangrid ADMS'!R41+Barbados!R41+'BEL_ED-LF'!R41+'BWP ADMS'!R41+CEATI!R41+Lansing!R41+MEC_BHER!R41+MERALCO!T41+'Future Project 09'!R41+'NV Energy'!R41+TPC!R41+'USTDA_EC_CELEC-EP'!R41+'Future Project 10'!R41+UNOPS_VN!R41+'Future Project 11'!R41+'SDGE Implementation'!R41+'Future Project 02'!R41+'Future Project 03'!R41+'Future Project 04'!R41+'Future Project 05'!R41+'Future Project 06'!R41+'Future Project 07'!R41+'Future Project 08'!R41+Kosovo!R41</f>
        <v>0</v>
      </c>
      <c r="S41" s="195">
        <f>'AEP D_Nexus'!S41+ANDE_ADMS!S41+'ATCO_OMS Support'!S41+Avangrid_NY!S41+'Avangrid ADMS'!S41+Barbados!S41+'BEL_ED-LF'!S41+'BWP ADMS'!S41+CEATI!S41+Lansing!S41+MEC_BHER!S41+MERALCO!U41+'Future Project 09'!S41+'NV Energy'!S41+TPC!S41+'USTDA_EC_CELEC-EP'!S41+'Future Project 10'!S41+UNOPS_VN!S41+'Future Project 11'!S41+'SDGE Implementation'!S41+'Future Project 02'!S41+'Future Project 03'!S41+'Future Project 04'!S41+'Future Project 05'!S41+'Future Project 06'!S41+'Future Project 07'!S41+'Future Project 08'!S41+Kosovo!S41</f>
        <v>0</v>
      </c>
      <c r="T41" s="195">
        <f>'AEP D_Nexus'!T41+ANDE_ADMS!T41+'ATCO_OMS Support'!T41+Avangrid_NY!T41+'Avangrid ADMS'!T41+Barbados!T41+'BEL_ED-LF'!T41+'BWP ADMS'!T41+CEATI!T41+Lansing!T41+MEC_BHER!T41+MERALCO!V41+'Future Project 09'!T41+'NV Energy'!T41+TPC!T41+'USTDA_EC_CELEC-EP'!T41+'Future Project 10'!T41+UNOPS_VN!T41+'Future Project 11'!T41+'SDGE Implementation'!T41+'Future Project 02'!T41+'Future Project 03'!T41+'Future Project 04'!T41+'Future Project 05'!T41+'Future Project 06'!T41+'Future Project 07'!T41+'Future Project 08'!T41+Kosovo!T41</f>
        <v>0</v>
      </c>
      <c r="U41" s="195">
        <f>'AEP D_Nexus'!U41+ANDE_ADMS!U41+'ATCO_OMS Support'!U41+Avangrid_NY!U41+'Avangrid ADMS'!U41+Barbados!U41+'BEL_ED-LF'!U41+'BWP ADMS'!U41+CEATI!U41+Lansing!U41+MEC_BHER!U41+MERALCO!W41+'Future Project 09'!U41+'NV Energy'!U41+TPC!U41+'USTDA_EC_CELEC-EP'!U41+'Future Project 10'!U41+UNOPS_VN!U41+'Future Project 11'!U41+'SDGE Implementation'!U41+'Future Project 02'!U41+'Future Project 03'!U41+'Future Project 04'!U41+'Future Project 05'!U41+'Future Project 06'!U41+'Future Project 07'!U41+'Future Project 08'!U41+Kosovo!U41</f>
        <v>0</v>
      </c>
      <c r="V41" s="195">
        <f>'AEP D_Nexus'!V41+ANDE_ADMS!V41+'ATCO_OMS Support'!V41+Avangrid_NY!V41+'Avangrid ADMS'!V41+Barbados!V41+'BEL_ED-LF'!V41+'BWP ADMS'!V41+CEATI!V41+Lansing!V41+MEC_BHER!V41+MERALCO!X41+'Future Project 09'!V41+'NV Energy'!V41+TPC!V41+'USTDA_EC_CELEC-EP'!V41+'Future Project 10'!V41+UNOPS_VN!V41+'Future Project 11'!V41+'SDGE Implementation'!V41+'Future Project 02'!V41+'Future Project 03'!V41+'Future Project 04'!V41+'Future Project 05'!V41+'Future Project 06'!V41+'Future Project 07'!V41+'Future Project 08'!V41+Kosovo!V41</f>
        <v>0</v>
      </c>
      <c r="W41" s="195">
        <f>'AEP D_Nexus'!W41+ANDE_ADMS!W41+'ATCO_OMS Support'!W41+Avangrid_NY!W41+'Avangrid ADMS'!W41+Barbados!W41+'BEL_ED-LF'!W41+'BWP ADMS'!W41+CEATI!W41+Lansing!W41+MEC_BHER!W41+MERALCO!Y41+'Future Project 09'!W41+'NV Energy'!W41+TPC!W41+'USTDA_EC_CELEC-EP'!W41+'Future Project 10'!W41+UNOPS_VN!W41+'Future Project 11'!W41+'SDGE Implementation'!W41+'Future Project 02'!W41+'Future Project 03'!W41+'Future Project 04'!W41+'Future Project 05'!W41+'Future Project 06'!W41+'Future Project 07'!W41+'Future Project 08'!W41+Kosovo!W41</f>
        <v>0</v>
      </c>
      <c r="X41" s="195">
        <f>'AEP D_Nexus'!X41+ANDE_ADMS!X41+'ATCO_OMS Support'!X41+Avangrid_NY!X41+'Avangrid ADMS'!X41+Barbados!X41+'BEL_ED-LF'!X41+'BWP ADMS'!X41+CEATI!X41+Lansing!X41+MEC_BHER!X41+MERALCO!Z41+'Future Project 09'!X41+'NV Energy'!X41+TPC!X41+'USTDA_EC_CELEC-EP'!X41+'Future Project 10'!X41+UNOPS_VN!X41+'Future Project 11'!X41+'SDGE Implementation'!X41+'Future Project 02'!X41+'Future Project 03'!X41+'Future Project 04'!X41+'Future Project 05'!X41+'Future Project 06'!X41+'Future Project 07'!X41+'Future Project 08'!X41+Kosovo!X41</f>
        <v>0</v>
      </c>
      <c r="Y41" s="195">
        <f>'AEP D_Nexus'!Y41+ANDE_ADMS!Y41+'ATCO_OMS Support'!Y41+Avangrid_NY!Y41+'Avangrid ADMS'!Y41+Barbados!Y41+'BEL_ED-LF'!Y41+'BWP ADMS'!Y41+CEATI!Y41+Lansing!Y41+MEC_BHER!Y41+MERALCO!AA41+'Future Project 09'!Y41+'NV Energy'!Y41+TPC!Y41+'USTDA_EC_CELEC-EP'!Y41+'Future Project 10'!Y41+UNOPS_VN!Y41+'Future Project 11'!Y41+'SDGE Implementation'!Y41+'Future Project 02'!Y41+'Future Project 03'!Y41+'Future Project 04'!Y41+'Future Project 05'!Y41+'Future Project 06'!Y41+'Future Project 07'!Y41+'Future Project 08'!Y41+Kosovo!Y41</f>
        <v>0</v>
      </c>
      <c r="Z41" s="195">
        <f>'AEP D_Nexus'!Z41+ANDE_ADMS!Z41+'ATCO_OMS Support'!Z41+Avangrid_NY!Z41+'Avangrid ADMS'!Z41+Barbados!Z41+'BEL_ED-LF'!Z41+'BWP ADMS'!Z41+CEATI!Z41+Lansing!Z41+MEC_BHER!Z41+MERALCO!AB41+'Future Project 09'!Z41+'NV Energy'!Z41+TPC!Z41+'USTDA_EC_CELEC-EP'!Z41+'Future Project 10'!Z41+UNOPS_VN!Z41+'Future Project 11'!Z41+'SDGE Implementation'!Z41+'Future Project 02'!Z41+'Future Project 03'!Z41+'Future Project 04'!Z41+'Future Project 05'!Z41+'Future Project 06'!Z41+'Future Project 07'!Z41+'Future Project 08'!Z41+Kosovo!Z41</f>
        <v>0</v>
      </c>
      <c r="AA41" s="45">
        <f t="shared" si="12"/>
        <v>144</v>
      </c>
      <c r="AB41" s="45">
        <f t="shared" si="13"/>
        <v>144</v>
      </c>
      <c r="AC41" s="2">
        <f t="shared" si="14"/>
        <v>0.2857142857142857</v>
      </c>
      <c r="AD41" s="2">
        <f t="shared" si="15"/>
        <v>7.2361809045226128E-2</v>
      </c>
    </row>
    <row r="42" spans="2:30">
      <c r="B42" s="71"/>
      <c r="C42" s="195">
        <f>'AEP D_Nexus'!C42+ANDE_ADMS!C42+'ATCO_OMS Support'!C42+Avangrid_NY!C42+'Avangrid ADMS'!C42+Barbados!C42+'BEL_ED-LF'!C42+'BWP ADMS'!C42+CEATI!C42+Lansing!C42+MEC_BHER!C42+MERALCO!E42+'Future Project 09'!C42+'NV Energy'!C42+TPC!C42+'USTDA_EC_CELEC-EP'!C42+'Future Project 10'!C42+UNOPS_VN!C42+'Future Project 11'!C42+'SDGE Implementation'!C42+'Future Project 02'!C42+'Future Project 03'!C42+'Future Project 04'!C42+'Future Project 05'!C42+'Future Project 06'!C42+'Future Project 07'!C42+'Future Project 08'!C42+Kosovo!C42</f>
        <v>10</v>
      </c>
      <c r="D42" s="195">
        <f>'AEP D_Nexus'!D42+ANDE_ADMS!D42+'ATCO_OMS Support'!D42+Avangrid_NY!D42+'Avangrid ADMS'!D42+Barbados!D42+'BEL_ED-LF'!D42+'BWP ADMS'!D42+CEATI!D42+Lansing!D42+MEC_BHER!D42+MERALCO!F42+'Future Project 09'!D42+'NV Energy'!D42+TPC!D42+'USTDA_EC_CELEC-EP'!D42+'Future Project 10'!D42+UNOPS_VN!D42+'Future Project 11'!D42+'SDGE Implementation'!D42+'Future Project 02'!D42+'Future Project 03'!D42+'Future Project 04'!D42+'Future Project 05'!D42+'Future Project 06'!D42+'Future Project 07'!D42+'Future Project 08'!D42+Kosovo!D42</f>
        <v>20</v>
      </c>
      <c r="E42" s="195">
        <f>'AEP D_Nexus'!E42+ANDE_ADMS!E42+'ATCO_OMS Support'!E42+Avangrid_NY!E42+'Avangrid ADMS'!E42+Barbados!E42+'BEL_ED-LF'!E42+'BWP ADMS'!E42+CEATI!E42+Lansing!E42+MEC_BHER!E42+MERALCO!G42+'Future Project 09'!E42+'NV Energy'!E42+TPC!E42+'USTDA_EC_CELEC-EP'!E42+'Future Project 10'!E42+UNOPS_VN!E42+'Future Project 11'!E42+'SDGE Implementation'!E42+'Future Project 02'!E42+'Future Project 03'!E42+'Future Project 04'!E42+'Future Project 05'!E42+'Future Project 06'!E42+'Future Project 07'!E42+'Future Project 08'!E42+Kosovo!E42</f>
        <v>10</v>
      </c>
      <c r="F42" s="195">
        <f>'AEP D_Nexus'!F42+ANDE_ADMS!F42+'ATCO_OMS Support'!F42+Avangrid_NY!F42+'Avangrid ADMS'!F42+Barbados!F42+'BEL_ED-LF'!F42+'BWP ADMS'!F42+CEATI!F42+Lansing!F42+MEC_BHER!F42+MERALCO!H42+'Future Project 09'!F42+'NV Energy'!F42+TPC!F42+'USTDA_EC_CELEC-EP'!F42+'Future Project 10'!F42+UNOPS_VN!F42+'Future Project 11'!F42+'SDGE Implementation'!F42+'Future Project 02'!F42+'Future Project 03'!F42+'Future Project 04'!F42+'Future Project 05'!F42+'Future Project 06'!F42+'Future Project 07'!F42+'Future Project 08'!F42+Kosovo!F42</f>
        <v>20</v>
      </c>
      <c r="G42" s="195">
        <f>'AEP D_Nexus'!G42+ANDE_ADMS!G42+'ATCO_OMS Support'!G42+Avangrid_NY!G42+'Avangrid ADMS'!G42+Barbados!G42+'BEL_ED-LF'!G42+'BWP ADMS'!G42+CEATI!G42+Lansing!G42+MEC_BHER!G42+MERALCO!I42+'Future Project 09'!G42+'NV Energy'!G42+TPC!G42+'USTDA_EC_CELEC-EP'!G42+'Future Project 10'!G42+UNOPS_VN!G42+'Future Project 11'!G42+'SDGE Implementation'!G42+'Future Project 02'!G42+'Future Project 03'!G42+'Future Project 04'!G42+'Future Project 05'!G42+'Future Project 06'!G42+'Future Project 07'!G42+'Future Project 08'!G42+Kosovo!G42</f>
        <v>10</v>
      </c>
      <c r="H42" s="195">
        <f>'AEP D_Nexus'!H42+ANDE_ADMS!H42+'ATCO_OMS Support'!H42+Avangrid_NY!H42+'Avangrid ADMS'!H42+Barbados!H42+'BEL_ED-LF'!H42+'BWP ADMS'!H42+CEATI!H42+Lansing!H42+MEC_BHER!H42+MERALCO!J42+'Future Project 09'!H42+'NV Energy'!H42+TPC!H42+'USTDA_EC_CELEC-EP'!H42+'Future Project 10'!H42+UNOPS_VN!H42+'Future Project 11'!H42+'SDGE Implementation'!H42+'Future Project 02'!H42+'Future Project 03'!H42+'Future Project 04'!H42+'Future Project 05'!H42+'Future Project 06'!H42+'Future Project 07'!H42+'Future Project 08'!H42+Kosovo!H42</f>
        <v>20</v>
      </c>
      <c r="I42" s="195">
        <f>'AEP D_Nexus'!I42+ANDE_ADMS!I42+'ATCO_OMS Support'!I42+Avangrid_NY!I42+'Avangrid ADMS'!I42+Barbados!I42+'BEL_ED-LF'!I42+'BWP ADMS'!I42+CEATI!I42+Lansing!I42+MEC_BHER!I42+MERALCO!K42+'Future Project 09'!I42+'NV Energy'!I42+TPC!I42+'USTDA_EC_CELEC-EP'!I42+'Future Project 10'!I42+UNOPS_VN!I42+'Future Project 11'!I42+'SDGE Implementation'!I42+'Future Project 02'!I42+'Future Project 03'!I42+'Future Project 04'!I42+'Future Project 05'!I42+'Future Project 06'!I42+'Future Project 07'!I42+'Future Project 08'!I42+Kosovo!I42</f>
        <v>10</v>
      </c>
      <c r="J42" s="195">
        <f>'AEP D_Nexus'!J42+ANDE_ADMS!J42+'ATCO_OMS Support'!J42+Avangrid_NY!J42+'Avangrid ADMS'!J42+Barbados!J42+'BEL_ED-LF'!J42+'BWP ADMS'!J42+CEATI!J42+Lansing!J42+MEC_BHER!J42+MERALCO!L42+'Future Project 09'!J42+'NV Energy'!J42+TPC!J42+'USTDA_EC_CELEC-EP'!J42+'Future Project 10'!J42+UNOPS_VN!J42+'Future Project 11'!J42+'SDGE Implementation'!J42+'Future Project 02'!J42+'Future Project 03'!J42+'Future Project 04'!J42+'Future Project 05'!J42+'Future Project 06'!J42+'Future Project 07'!J42+'Future Project 08'!J42+Kosovo!J42</f>
        <v>20</v>
      </c>
      <c r="K42" s="195">
        <f>'AEP D_Nexus'!K42+ANDE_ADMS!K42+'ATCO_OMS Support'!K42+Avangrid_NY!K42+'Avangrid ADMS'!K42+Barbados!K42+'BEL_ED-LF'!K42+'BWP ADMS'!K42+CEATI!K42+Lansing!K42+MEC_BHER!K42+MERALCO!M42+'Future Project 09'!K42+'NV Energy'!K42+TPC!K42+'USTDA_EC_CELEC-EP'!K42+'Future Project 10'!K42+UNOPS_VN!K42+'Future Project 11'!K42+'SDGE Implementation'!K42+'Future Project 02'!K42+'Future Project 03'!K42+'Future Project 04'!K42+'Future Project 05'!K42+'Future Project 06'!K42+'Future Project 07'!K42+'Future Project 08'!K42+Kosovo!K42</f>
        <v>10</v>
      </c>
      <c r="L42" s="195">
        <f>'AEP D_Nexus'!L42+ANDE_ADMS!L42+'ATCO_OMS Support'!L42+Avangrid_NY!L42+'Avangrid ADMS'!L42+Barbados!L42+'BEL_ED-LF'!L42+'BWP ADMS'!L42+CEATI!L42+Lansing!L42+MEC_BHER!L42+MERALCO!N42+'Future Project 09'!L42+'NV Energy'!L42+TPC!L42+'USTDA_EC_CELEC-EP'!L42+'Future Project 10'!L42+UNOPS_VN!L42+'Future Project 11'!L42+'SDGE Implementation'!L42+'Future Project 02'!L42+'Future Project 03'!L42+'Future Project 04'!L42+'Future Project 05'!L42+'Future Project 06'!L42+'Future Project 07'!L42+'Future Project 08'!L42+Kosovo!L42</f>
        <v>20</v>
      </c>
      <c r="M42" s="195">
        <f>'AEP D_Nexus'!M42+ANDE_ADMS!M42+'ATCO_OMS Support'!M42+Avangrid_NY!M42+'Avangrid ADMS'!M42+Barbados!M42+'BEL_ED-LF'!M42+'BWP ADMS'!M42+CEATI!M42+Lansing!M42+MEC_BHER!M42+MERALCO!O42+'Future Project 09'!M42+'NV Energy'!M42+TPC!M42+'USTDA_EC_CELEC-EP'!M42+'Future Project 10'!M42+UNOPS_VN!M42+'Future Project 11'!M42+'SDGE Implementation'!M42+'Future Project 02'!M42+'Future Project 03'!M42+'Future Project 04'!M42+'Future Project 05'!M42+'Future Project 06'!M42+'Future Project 07'!M42+'Future Project 08'!M42+Kosovo!M42</f>
        <v>10</v>
      </c>
      <c r="N42" s="195">
        <f>'AEP D_Nexus'!N42+ANDE_ADMS!N42+'ATCO_OMS Support'!N42+Avangrid_NY!N42+'Avangrid ADMS'!N42+Barbados!N42+'BEL_ED-LF'!N42+'BWP ADMS'!N42+CEATI!N42+Lansing!N42+MEC_BHER!N42+MERALCO!P42+'Future Project 09'!N42+'NV Energy'!N42+TPC!N42+'USTDA_EC_CELEC-EP'!N42+'Future Project 10'!N42+UNOPS_VN!N42+'Future Project 11'!N42+'SDGE Implementation'!N42+'Future Project 02'!N42+'Future Project 03'!N42+'Future Project 04'!N42+'Future Project 05'!N42+'Future Project 06'!N42+'Future Project 07'!N42+'Future Project 08'!N42+Kosovo!N42</f>
        <v>20</v>
      </c>
      <c r="O42" s="195">
        <f>'AEP D_Nexus'!O42+ANDE_ADMS!O42+'ATCO_OMS Support'!O42+Avangrid_NY!O42+'Avangrid ADMS'!O42+Barbados!O42+'BEL_ED-LF'!O42+'BWP ADMS'!O42+CEATI!O42+Lansing!O42+MEC_BHER!O42+MERALCO!Q42+'Future Project 09'!O42+'NV Energy'!O42+TPC!O42+'USTDA_EC_CELEC-EP'!O42+'Future Project 10'!O42+UNOPS_VN!O42+'Future Project 11'!O42+'SDGE Implementation'!O42+'Future Project 02'!O42+'Future Project 03'!O42+'Future Project 04'!O42+'Future Project 05'!O42+'Future Project 06'!O42+'Future Project 07'!O42+'Future Project 08'!O42+Kosovo!O42</f>
        <v>10</v>
      </c>
      <c r="P42" s="195">
        <f>'AEP D_Nexus'!P42+ANDE_ADMS!P42+'ATCO_OMS Support'!P42+Avangrid_NY!P42+'Avangrid ADMS'!P42+Barbados!P42+'BEL_ED-LF'!P42+'BWP ADMS'!P42+CEATI!P42+Lansing!P42+MEC_BHER!P42+MERALCO!R42+'Future Project 09'!P42+'NV Energy'!P42+TPC!P42+'USTDA_EC_CELEC-EP'!P42+'Future Project 10'!P42+UNOPS_VN!P42+'Future Project 11'!P42+'SDGE Implementation'!P42+'Future Project 02'!P42+'Future Project 03'!P42+'Future Project 04'!P42+'Future Project 05'!P42+'Future Project 06'!P42+'Future Project 07'!P42+'Future Project 08'!P42+Kosovo!P42</f>
        <v>10</v>
      </c>
      <c r="Q42" s="195">
        <f>'AEP D_Nexus'!Q42+ANDE_ADMS!Q42+'ATCO_OMS Support'!Q42+Avangrid_NY!Q42+'Avangrid ADMS'!Q42+Barbados!Q42+'BEL_ED-LF'!Q42+'BWP ADMS'!Q42+CEATI!Q42+Lansing!Q42+MEC_BHER!Q42+MERALCO!S42+'Future Project 09'!Q42+'NV Energy'!Q42+TPC!Q42+'USTDA_EC_CELEC-EP'!Q42+'Future Project 10'!Q42+UNOPS_VN!Q42+'Future Project 11'!Q42+'SDGE Implementation'!Q42+'Future Project 02'!Q42+'Future Project 03'!Q42+'Future Project 04'!Q42+'Future Project 05'!Q42+'Future Project 06'!Q42+'Future Project 07'!Q42+'Future Project 08'!Q42+Kosovo!Q42</f>
        <v>10</v>
      </c>
      <c r="R42" s="195">
        <f>'AEP D_Nexus'!R42+ANDE_ADMS!R42+'ATCO_OMS Support'!R42+Avangrid_NY!R42+'Avangrid ADMS'!R42+Barbados!R42+'BEL_ED-LF'!R42+'BWP ADMS'!R42+CEATI!R42+Lansing!R42+MEC_BHER!R42+MERALCO!T42+'Future Project 09'!R42+'NV Energy'!R42+TPC!R42+'USTDA_EC_CELEC-EP'!R42+'Future Project 10'!R42+UNOPS_VN!R42+'Future Project 11'!R42+'SDGE Implementation'!R42+'Future Project 02'!R42+'Future Project 03'!R42+'Future Project 04'!R42+'Future Project 05'!R42+'Future Project 06'!R42+'Future Project 07'!R42+'Future Project 08'!R42+Kosovo!R42</f>
        <v>10</v>
      </c>
      <c r="S42" s="195">
        <f>'AEP D_Nexus'!S42+ANDE_ADMS!S42+'ATCO_OMS Support'!S42+Avangrid_NY!S42+'Avangrid ADMS'!S42+Barbados!S42+'BEL_ED-LF'!S42+'BWP ADMS'!S42+CEATI!S42+Lansing!S42+MEC_BHER!S42+MERALCO!U42+'Future Project 09'!S42+'NV Energy'!S42+TPC!S42+'USTDA_EC_CELEC-EP'!S42+'Future Project 10'!S42+UNOPS_VN!S42+'Future Project 11'!S42+'SDGE Implementation'!S42+'Future Project 02'!S42+'Future Project 03'!S42+'Future Project 04'!S42+'Future Project 05'!S42+'Future Project 06'!S42+'Future Project 07'!S42+'Future Project 08'!S42+Kosovo!S42</f>
        <v>10</v>
      </c>
      <c r="T42" s="195">
        <f>'AEP D_Nexus'!T42+ANDE_ADMS!T42+'ATCO_OMS Support'!T42+Avangrid_NY!T42+'Avangrid ADMS'!T42+Barbados!T42+'BEL_ED-LF'!T42+'BWP ADMS'!T42+CEATI!T42+Lansing!T42+MEC_BHER!T42+MERALCO!V42+'Future Project 09'!T42+'NV Energy'!T42+TPC!T42+'USTDA_EC_CELEC-EP'!T42+'Future Project 10'!T42+UNOPS_VN!T42+'Future Project 11'!T42+'SDGE Implementation'!T42+'Future Project 02'!T42+'Future Project 03'!T42+'Future Project 04'!T42+'Future Project 05'!T42+'Future Project 06'!T42+'Future Project 07'!T42+'Future Project 08'!T42+Kosovo!T42</f>
        <v>20</v>
      </c>
      <c r="U42" s="195">
        <f>'AEP D_Nexus'!U42+ANDE_ADMS!U42+'ATCO_OMS Support'!U42+Avangrid_NY!U42+'Avangrid ADMS'!U42+Barbados!U42+'BEL_ED-LF'!U42+'BWP ADMS'!U42+CEATI!U42+Lansing!U42+MEC_BHER!U42+MERALCO!W42+'Future Project 09'!U42+'NV Energy'!U42+TPC!U42+'USTDA_EC_CELEC-EP'!U42+'Future Project 10'!U42+UNOPS_VN!U42+'Future Project 11'!U42+'SDGE Implementation'!U42+'Future Project 02'!U42+'Future Project 03'!U42+'Future Project 04'!U42+'Future Project 05'!U42+'Future Project 06'!U42+'Future Project 07'!U42+'Future Project 08'!U42+Kosovo!U42</f>
        <v>10</v>
      </c>
      <c r="V42" s="195">
        <f>'AEP D_Nexus'!V42+ANDE_ADMS!V42+'ATCO_OMS Support'!V42+Avangrid_NY!V42+'Avangrid ADMS'!V42+Barbados!V42+'BEL_ED-LF'!V42+'BWP ADMS'!V42+CEATI!V42+Lansing!V42+MEC_BHER!V42+MERALCO!X42+'Future Project 09'!V42+'NV Energy'!V42+TPC!V42+'USTDA_EC_CELEC-EP'!V42+'Future Project 10'!V42+UNOPS_VN!V42+'Future Project 11'!V42+'SDGE Implementation'!V42+'Future Project 02'!V42+'Future Project 03'!V42+'Future Project 04'!V42+'Future Project 05'!V42+'Future Project 06'!V42+'Future Project 07'!V42+'Future Project 08'!V42+Kosovo!V42</f>
        <v>10</v>
      </c>
      <c r="W42" s="195">
        <f>'AEP D_Nexus'!W42+ANDE_ADMS!W42+'ATCO_OMS Support'!W42+Avangrid_NY!W42+'Avangrid ADMS'!W42+Barbados!W42+'BEL_ED-LF'!W42+'BWP ADMS'!W42+CEATI!W42+Lansing!W42+MEC_BHER!W42+MERALCO!Y42+'Future Project 09'!W42+'NV Energy'!W42+TPC!W42+'USTDA_EC_CELEC-EP'!W42+'Future Project 10'!W42+UNOPS_VN!W42+'Future Project 11'!W42+'SDGE Implementation'!W42+'Future Project 02'!W42+'Future Project 03'!W42+'Future Project 04'!W42+'Future Project 05'!W42+'Future Project 06'!W42+'Future Project 07'!W42+'Future Project 08'!W42+Kosovo!W42</f>
        <v>10</v>
      </c>
      <c r="X42" s="195">
        <f>'AEP D_Nexus'!X42+ANDE_ADMS!X42+'ATCO_OMS Support'!X42+Avangrid_NY!X42+'Avangrid ADMS'!X42+Barbados!X42+'BEL_ED-LF'!X42+'BWP ADMS'!X42+CEATI!X42+Lansing!X42+MEC_BHER!X42+MERALCO!Z42+'Future Project 09'!X42+'NV Energy'!X42+TPC!X42+'USTDA_EC_CELEC-EP'!X42+'Future Project 10'!X42+UNOPS_VN!X42+'Future Project 11'!X42+'SDGE Implementation'!X42+'Future Project 02'!X42+'Future Project 03'!X42+'Future Project 04'!X42+'Future Project 05'!X42+'Future Project 06'!X42+'Future Project 07'!X42+'Future Project 08'!X42+Kosovo!X42</f>
        <v>10</v>
      </c>
      <c r="Y42" s="195">
        <f>'AEP D_Nexus'!Y42+ANDE_ADMS!Y42+'ATCO_OMS Support'!Y42+Avangrid_NY!Y42+'Avangrid ADMS'!Y42+Barbados!Y42+'BEL_ED-LF'!Y42+'BWP ADMS'!Y42+CEATI!Y42+Lansing!Y42+MEC_BHER!Y42+MERALCO!AA42+'Future Project 09'!Y42+'NV Energy'!Y42+TPC!Y42+'USTDA_EC_CELEC-EP'!Y42+'Future Project 10'!Y42+UNOPS_VN!Y42+'Future Project 11'!Y42+'SDGE Implementation'!Y42+'Future Project 02'!Y42+'Future Project 03'!Y42+'Future Project 04'!Y42+'Future Project 05'!Y42+'Future Project 06'!Y42+'Future Project 07'!Y42+'Future Project 08'!Y42+Kosovo!Y42</f>
        <v>10</v>
      </c>
      <c r="Z42" s="195">
        <f>'AEP D_Nexus'!Z42+ANDE_ADMS!Z42+'ATCO_OMS Support'!Z42+Avangrid_NY!Z42+'Avangrid ADMS'!Z42+Barbados!Z42+'BEL_ED-LF'!Z42+'BWP ADMS'!Z42+CEATI!Z42+Lansing!Z42+MEC_BHER!Z42+MERALCO!AB42+'Future Project 09'!Z42+'NV Energy'!Z42+TPC!Z42+'USTDA_EC_CELEC-EP'!Z42+'Future Project 10'!Z42+UNOPS_VN!Z42+'Future Project 11'!Z42+'SDGE Implementation'!Z42+'Future Project 02'!Z42+'Future Project 03'!Z42+'Future Project 04'!Z42+'Future Project 05'!Z42+'Future Project 06'!Z42+'Future Project 07'!Z42+'Future Project 08'!Z42+Kosovo!Z42</f>
        <v>20</v>
      </c>
      <c r="AA42" s="45">
        <f t="shared" si="12"/>
        <v>150</v>
      </c>
      <c r="AB42" s="45">
        <f t="shared" si="13"/>
        <v>180</v>
      </c>
      <c r="AC42" s="2">
        <f t="shared" si="14"/>
        <v>0.29761904761904762</v>
      </c>
      <c r="AD42" s="2">
        <f t="shared" si="15"/>
        <v>9.0452261306532666E-2</v>
      </c>
    </row>
    <row r="43" spans="2:30">
      <c r="B43" s="71" t="s">
        <v>93</v>
      </c>
      <c r="C43" s="195">
        <f>'AEP D_Nexus'!C43+ANDE_ADMS!C43+'ATCO_OMS Support'!C43+Avangrid_NY!C43+'Avangrid ADMS'!C43+Barbados!C43+'BEL_ED-LF'!C43+'BWP ADMS'!C43+CEATI!C43+Lansing!C43+MEC_BHER!C43+MERALCO!E43+'Future Project 09'!C43+'NV Energy'!C43+TPC!C43+'USTDA_EC_CELEC-EP'!C43+'Future Project 10'!C43+UNOPS_VN!C43+'Future Project 11'!C43+'SDGE Implementation'!C43+'Future Project 02'!C43+'Future Project 03'!C43+'Future Project 04'!C43+'Future Project 05'!C43+'Future Project 06'!C43+'Future Project 07'!C43+'Future Project 08'!C43+Kosovo!C43</f>
        <v>12</v>
      </c>
      <c r="D43" s="195">
        <f>'AEP D_Nexus'!D43+ANDE_ADMS!D43+'ATCO_OMS Support'!D43+Avangrid_NY!D43+'Avangrid ADMS'!D43+Barbados!D43+'BEL_ED-LF'!D43+'BWP ADMS'!D43+CEATI!D43+Lansing!D43+MEC_BHER!D43+MERALCO!F43+'Future Project 09'!D43+'NV Energy'!D43+TPC!D43+'USTDA_EC_CELEC-EP'!D43+'Future Project 10'!D43+UNOPS_VN!D43+'Future Project 11'!D43+'SDGE Implementation'!D43+'Future Project 02'!D43+'Future Project 03'!D43+'Future Project 04'!D43+'Future Project 05'!D43+'Future Project 06'!D43+'Future Project 07'!D43+'Future Project 08'!D43+Kosovo!D43</f>
        <v>0</v>
      </c>
      <c r="E43" s="195">
        <f>'AEP D_Nexus'!E43+ANDE_ADMS!E43+'ATCO_OMS Support'!E43+Avangrid_NY!E43+'Avangrid ADMS'!E43+Barbados!E43+'BEL_ED-LF'!E43+'BWP ADMS'!E43+CEATI!E43+Lansing!E43+MEC_BHER!E43+MERALCO!G43+'Future Project 09'!E43+'NV Energy'!E43+TPC!E43+'USTDA_EC_CELEC-EP'!E43+'Future Project 10'!E43+UNOPS_VN!E43+'Future Project 11'!E43+'SDGE Implementation'!E43+'Future Project 02'!E43+'Future Project 03'!E43+'Future Project 04'!E43+'Future Project 05'!E43+'Future Project 06'!E43+'Future Project 07'!E43+'Future Project 08'!E43+Kosovo!E43</f>
        <v>0</v>
      </c>
      <c r="F43" s="195">
        <f>'AEP D_Nexus'!F43+ANDE_ADMS!F43+'ATCO_OMS Support'!F43+Avangrid_NY!F43+'Avangrid ADMS'!F43+Barbados!F43+'BEL_ED-LF'!F43+'BWP ADMS'!F43+CEATI!F43+Lansing!F43+MEC_BHER!F43+MERALCO!H43+'Future Project 09'!F43+'NV Energy'!F43+TPC!F43+'USTDA_EC_CELEC-EP'!F43+'Future Project 10'!F43+UNOPS_VN!F43+'Future Project 11'!F43+'SDGE Implementation'!F43+'Future Project 02'!F43+'Future Project 03'!F43+'Future Project 04'!F43+'Future Project 05'!F43+'Future Project 06'!F43+'Future Project 07'!F43+'Future Project 08'!F43+Kosovo!F43</f>
        <v>0</v>
      </c>
      <c r="G43" s="195">
        <f>'AEP D_Nexus'!G43+ANDE_ADMS!G43+'ATCO_OMS Support'!G43+Avangrid_NY!G43+'Avangrid ADMS'!G43+Barbados!G43+'BEL_ED-LF'!G43+'BWP ADMS'!G43+CEATI!G43+Lansing!G43+MEC_BHER!G43+MERALCO!I43+'Future Project 09'!G43+'NV Energy'!G43+TPC!G43+'USTDA_EC_CELEC-EP'!G43+'Future Project 10'!G43+UNOPS_VN!G43+'Future Project 11'!G43+'SDGE Implementation'!G43+'Future Project 02'!G43+'Future Project 03'!G43+'Future Project 04'!G43+'Future Project 05'!G43+'Future Project 06'!G43+'Future Project 07'!G43+'Future Project 08'!G43+Kosovo!G43</f>
        <v>0</v>
      </c>
      <c r="H43" s="195">
        <f>'AEP D_Nexus'!H43+ANDE_ADMS!H43+'ATCO_OMS Support'!H43+Avangrid_NY!H43+'Avangrid ADMS'!H43+Barbados!H43+'BEL_ED-LF'!H43+'BWP ADMS'!H43+CEATI!H43+Lansing!H43+MEC_BHER!H43+MERALCO!J43+'Future Project 09'!H43+'NV Energy'!H43+TPC!H43+'USTDA_EC_CELEC-EP'!H43+'Future Project 10'!H43+UNOPS_VN!H43+'Future Project 11'!H43+'SDGE Implementation'!H43+'Future Project 02'!H43+'Future Project 03'!H43+'Future Project 04'!H43+'Future Project 05'!H43+'Future Project 06'!H43+'Future Project 07'!H43+'Future Project 08'!H43+Kosovo!H43</f>
        <v>8</v>
      </c>
      <c r="I43" s="195">
        <f>'AEP D_Nexus'!I43+ANDE_ADMS!I43+'ATCO_OMS Support'!I43+Avangrid_NY!I43+'Avangrid ADMS'!I43+Barbados!I43+'BEL_ED-LF'!I43+'BWP ADMS'!I43+CEATI!I43+Lansing!I43+MEC_BHER!I43+MERALCO!K43+'Future Project 09'!I43+'NV Energy'!I43+TPC!I43+'USTDA_EC_CELEC-EP'!I43+'Future Project 10'!I43+UNOPS_VN!I43+'Future Project 11'!I43+'SDGE Implementation'!I43+'Future Project 02'!I43+'Future Project 03'!I43+'Future Project 04'!I43+'Future Project 05'!I43+'Future Project 06'!I43+'Future Project 07'!I43+'Future Project 08'!I43+Kosovo!I43</f>
        <v>88</v>
      </c>
      <c r="J43" s="195">
        <f>'AEP D_Nexus'!J43+ANDE_ADMS!J43+'ATCO_OMS Support'!J43+Avangrid_NY!J43+'Avangrid ADMS'!J43+Barbados!J43+'BEL_ED-LF'!J43+'BWP ADMS'!J43+CEATI!J43+Lansing!J43+MEC_BHER!J43+MERALCO!L43+'Future Project 09'!J43+'NV Energy'!J43+TPC!J43+'USTDA_EC_CELEC-EP'!J43+'Future Project 10'!J43+UNOPS_VN!J43+'Future Project 11'!J43+'SDGE Implementation'!J43+'Future Project 02'!J43+'Future Project 03'!J43+'Future Project 04'!J43+'Future Project 05'!J43+'Future Project 06'!J43+'Future Project 07'!J43+'Future Project 08'!J43+Kosovo!J43</f>
        <v>80</v>
      </c>
      <c r="K43" s="195">
        <f>'AEP D_Nexus'!K43+ANDE_ADMS!K43+'ATCO_OMS Support'!K43+Avangrid_NY!K43+'Avangrid ADMS'!K43+Barbados!K43+'BEL_ED-LF'!K43+'BWP ADMS'!K43+CEATI!K43+Lansing!K43+MEC_BHER!K43+MERALCO!M43+'Future Project 09'!K43+'NV Energy'!K43+TPC!K43+'USTDA_EC_CELEC-EP'!K43+'Future Project 10'!K43+UNOPS_VN!K43+'Future Project 11'!K43+'SDGE Implementation'!K43+'Future Project 02'!K43+'Future Project 03'!K43+'Future Project 04'!K43+'Future Project 05'!K43+'Future Project 06'!K43+'Future Project 07'!K43+'Future Project 08'!K43+Kosovo!K43</f>
        <v>20</v>
      </c>
      <c r="L43" s="195">
        <f>'AEP D_Nexus'!L43+ANDE_ADMS!L43+'ATCO_OMS Support'!L43+Avangrid_NY!L43+'Avangrid ADMS'!L43+Barbados!L43+'BEL_ED-LF'!L43+'BWP ADMS'!L43+CEATI!L43+Lansing!L43+MEC_BHER!L43+MERALCO!N43+'Future Project 09'!L43+'NV Energy'!L43+TPC!L43+'USTDA_EC_CELEC-EP'!L43+'Future Project 10'!L43+UNOPS_VN!L43+'Future Project 11'!L43+'SDGE Implementation'!L43+'Future Project 02'!L43+'Future Project 03'!L43+'Future Project 04'!L43+'Future Project 05'!L43+'Future Project 06'!L43+'Future Project 07'!L43+'Future Project 08'!L43+Kosovo!L43</f>
        <v>20</v>
      </c>
      <c r="M43" s="195">
        <f>'AEP D_Nexus'!M43+ANDE_ADMS!M43+'ATCO_OMS Support'!M43+Avangrid_NY!M43+'Avangrid ADMS'!M43+Barbados!M43+'BEL_ED-LF'!M43+'BWP ADMS'!M43+CEATI!M43+Lansing!M43+MEC_BHER!M43+MERALCO!O43+'Future Project 09'!M43+'NV Energy'!M43+TPC!M43+'USTDA_EC_CELEC-EP'!M43+'Future Project 10'!M43+UNOPS_VN!M43+'Future Project 11'!M43+'SDGE Implementation'!M43+'Future Project 02'!M43+'Future Project 03'!M43+'Future Project 04'!M43+'Future Project 05'!M43+'Future Project 06'!M43+'Future Project 07'!M43+'Future Project 08'!M43+Kosovo!M43</f>
        <v>20</v>
      </c>
      <c r="N43" s="195">
        <f>'AEP D_Nexus'!N43+ANDE_ADMS!N43+'ATCO_OMS Support'!N43+Avangrid_NY!N43+'Avangrid ADMS'!N43+Barbados!N43+'BEL_ED-LF'!N43+'BWP ADMS'!N43+CEATI!N43+Lansing!N43+MEC_BHER!N43+MERALCO!P43+'Future Project 09'!N43+'NV Energy'!N43+TPC!N43+'USTDA_EC_CELEC-EP'!N43+'Future Project 10'!N43+UNOPS_VN!N43+'Future Project 11'!N43+'SDGE Implementation'!N43+'Future Project 02'!N43+'Future Project 03'!N43+'Future Project 04'!N43+'Future Project 05'!N43+'Future Project 06'!N43+'Future Project 07'!N43+'Future Project 08'!N43+Kosovo!N43</f>
        <v>20</v>
      </c>
      <c r="O43" s="195">
        <f>'AEP D_Nexus'!O43+ANDE_ADMS!O43+'ATCO_OMS Support'!O43+Avangrid_NY!O43+'Avangrid ADMS'!O43+Barbados!O43+'BEL_ED-LF'!O43+'BWP ADMS'!O43+CEATI!O43+Lansing!O43+MEC_BHER!O43+MERALCO!Q43+'Future Project 09'!O43+'NV Energy'!O43+TPC!O43+'USTDA_EC_CELEC-EP'!O43+'Future Project 10'!O43+UNOPS_VN!O43+'Future Project 11'!O43+'SDGE Implementation'!O43+'Future Project 02'!O43+'Future Project 03'!O43+'Future Project 04'!O43+'Future Project 05'!O43+'Future Project 06'!O43+'Future Project 07'!O43+'Future Project 08'!O43+Kosovo!O43</f>
        <v>0</v>
      </c>
      <c r="P43" s="195">
        <f>'AEP D_Nexus'!P43+ANDE_ADMS!P43+'ATCO_OMS Support'!P43+Avangrid_NY!P43+'Avangrid ADMS'!P43+Barbados!P43+'BEL_ED-LF'!P43+'BWP ADMS'!P43+CEATI!P43+Lansing!P43+MEC_BHER!P43+MERALCO!R43+'Future Project 09'!P43+'NV Energy'!P43+TPC!P43+'USTDA_EC_CELEC-EP'!P43+'Future Project 10'!P43+UNOPS_VN!P43+'Future Project 11'!P43+'SDGE Implementation'!P43+'Future Project 02'!P43+'Future Project 03'!P43+'Future Project 04'!P43+'Future Project 05'!P43+'Future Project 06'!P43+'Future Project 07'!P43+'Future Project 08'!P43+Kosovo!P43</f>
        <v>0</v>
      </c>
      <c r="Q43" s="195">
        <f>'AEP D_Nexus'!Q43+ANDE_ADMS!Q43+'ATCO_OMS Support'!Q43+Avangrid_NY!Q43+'Avangrid ADMS'!Q43+Barbados!Q43+'BEL_ED-LF'!Q43+'BWP ADMS'!Q43+CEATI!Q43+Lansing!Q43+MEC_BHER!Q43+MERALCO!S43+'Future Project 09'!Q43+'NV Energy'!Q43+TPC!Q43+'USTDA_EC_CELEC-EP'!Q43+'Future Project 10'!Q43+UNOPS_VN!Q43+'Future Project 11'!Q43+'SDGE Implementation'!Q43+'Future Project 02'!Q43+'Future Project 03'!Q43+'Future Project 04'!Q43+'Future Project 05'!Q43+'Future Project 06'!Q43+'Future Project 07'!Q43+'Future Project 08'!Q43+Kosovo!Q43</f>
        <v>0</v>
      </c>
      <c r="R43" s="195">
        <f>'AEP D_Nexus'!R43+ANDE_ADMS!R43+'ATCO_OMS Support'!R43+Avangrid_NY!R43+'Avangrid ADMS'!R43+Barbados!R43+'BEL_ED-LF'!R43+'BWP ADMS'!R43+CEATI!R43+Lansing!R43+MEC_BHER!R43+MERALCO!T43+'Future Project 09'!R43+'NV Energy'!R43+TPC!R43+'USTDA_EC_CELEC-EP'!R43+'Future Project 10'!R43+UNOPS_VN!R43+'Future Project 11'!R43+'SDGE Implementation'!R43+'Future Project 02'!R43+'Future Project 03'!R43+'Future Project 04'!R43+'Future Project 05'!R43+'Future Project 06'!R43+'Future Project 07'!R43+'Future Project 08'!R43+Kosovo!R43</f>
        <v>0</v>
      </c>
      <c r="S43" s="195">
        <f>'AEP D_Nexus'!S43+ANDE_ADMS!S43+'ATCO_OMS Support'!S43+Avangrid_NY!S43+'Avangrid ADMS'!S43+Barbados!S43+'BEL_ED-LF'!S43+'BWP ADMS'!S43+CEATI!S43+Lansing!S43+MEC_BHER!S43+MERALCO!U43+'Future Project 09'!S43+'NV Energy'!S43+TPC!S43+'USTDA_EC_CELEC-EP'!S43+'Future Project 10'!S43+UNOPS_VN!S43+'Future Project 11'!S43+'SDGE Implementation'!S43+'Future Project 02'!S43+'Future Project 03'!S43+'Future Project 04'!S43+'Future Project 05'!S43+'Future Project 06'!S43+'Future Project 07'!S43+'Future Project 08'!S43+Kosovo!S43</f>
        <v>0</v>
      </c>
      <c r="T43" s="195">
        <f>'AEP D_Nexus'!T43+ANDE_ADMS!T43+'ATCO_OMS Support'!T43+Avangrid_NY!T43+'Avangrid ADMS'!T43+Barbados!T43+'BEL_ED-LF'!T43+'BWP ADMS'!T43+CEATI!T43+Lansing!T43+MEC_BHER!T43+MERALCO!V43+'Future Project 09'!T43+'NV Energy'!T43+TPC!T43+'USTDA_EC_CELEC-EP'!T43+'Future Project 10'!T43+UNOPS_VN!T43+'Future Project 11'!T43+'SDGE Implementation'!T43+'Future Project 02'!T43+'Future Project 03'!T43+'Future Project 04'!T43+'Future Project 05'!T43+'Future Project 06'!T43+'Future Project 07'!T43+'Future Project 08'!T43+Kosovo!T43</f>
        <v>0</v>
      </c>
      <c r="U43" s="195">
        <f>'AEP D_Nexus'!U43+ANDE_ADMS!U43+'ATCO_OMS Support'!U43+Avangrid_NY!U43+'Avangrid ADMS'!U43+Barbados!U43+'BEL_ED-LF'!U43+'BWP ADMS'!U43+CEATI!U43+Lansing!U43+MEC_BHER!U43+MERALCO!W43+'Future Project 09'!U43+'NV Energy'!U43+TPC!U43+'USTDA_EC_CELEC-EP'!U43+'Future Project 10'!U43+UNOPS_VN!U43+'Future Project 11'!U43+'SDGE Implementation'!U43+'Future Project 02'!U43+'Future Project 03'!U43+'Future Project 04'!U43+'Future Project 05'!U43+'Future Project 06'!U43+'Future Project 07'!U43+'Future Project 08'!U43+Kosovo!U43</f>
        <v>0</v>
      </c>
      <c r="V43" s="195">
        <f>'AEP D_Nexus'!V43+ANDE_ADMS!V43+'ATCO_OMS Support'!V43+Avangrid_NY!V43+'Avangrid ADMS'!V43+Barbados!V43+'BEL_ED-LF'!V43+'BWP ADMS'!V43+CEATI!V43+Lansing!V43+MEC_BHER!V43+MERALCO!X43+'Future Project 09'!V43+'NV Energy'!V43+TPC!V43+'USTDA_EC_CELEC-EP'!V43+'Future Project 10'!V43+UNOPS_VN!V43+'Future Project 11'!V43+'SDGE Implementation'!V43+'Future Project 02'!V43+'Future Project 03'!V43+'Future Project 04'!V43+'Future Project 05'!V43+'Future Project 06'!V43+'Future Project 07'!V43+'Future Project 08'!V43+Kosovo!V43</f>
        <v>0</v>
      </c>
      <c r="W43" s="195">
        <f>'AEP D_Nexus'!W43+ANDE_ADMS!W43+'ATCO_OMS Support'!W43+Avangrid_NY!W43+'Avangrid ADMS'!W43+Barbados!W43+'BEL_ED-LF'!W43+'BWP ADMS'!W43+CEATI!W43+Lansing!W43+MEC_BHER!W43+MERALCO!Y43+'Future Project 09'!W43+'NV Energy'!W43+TPC!W43+'USTDA_EC_CELEC-EP'!W43+'Future Project 10'!W43+UNOPS_VN!W43+'Future Project 11'!W43+'SDGE Implementation'!W43+'Future Project 02'!W43+'Future Project 03'!W43+'Future Project 04'!W43+'Future Project 05'!W43+'Future Project 06'!W43+'Future Project 07'!W43+'Future Project 08'!W43+Kosovo!W43</f>
        <v>0</v>
      </c>
      <c r="X43" s="195">
        <f>'AEP D_Nexus'!X43+ANDE_ADMS!X43+'ATCO_OMS Support'!X43+Avangrid_NY!X43+'Avangrid ADMS'!X43+Barbados!X43+'BEL_ED-LF'!X43+'BWP ADMS'!X43+CEATI!X43+Lansing!X43+MEC_BHER!X43+MERALCO!Z43+'Future Project 09'!X43+'NV Energy'!X43+TPC!X43+'USTDA_EC_CELEC-EP'!X43+'Future Project 10'!X43+UNOPS_VN!X43+'Future Project 11'!X43+'SDGE Implementation'!X43+'Future Project 02'!X43+'Future Project 03'!X43+'Future Project 04'!X43+'Future Project 05'!X43+'Future Project 06'!X43+'Future Project 07'!X43+'Future Project 08'!X43+Kosovo!X43</f>
        <v>0</v>
      </c>
      <c r="Y43" s="195">
        <f>'AEP D_Nexus'!Y43+ANDE_ADMS!Y43+'ATCO_OMS Support'!Y43+Avangrid_NY!Y43+'Avangrid ADMS'!Y43+Barbados!Y43+'BEL_ED-LF'!Y43+'BWP ADMS'!Y43+CEATI!Y43+Lansing!Y43+MEC_BHER!Y43+MERALCO!AA43+'Future Project 09'!Y43+'NV Energy'!Y43+TPC!Y43+'USTDA_EC_CELEC-EP'!Y43+'Future Project 10'!Y43+UNOPS_VN!Y43+'Future Project 11'!Y43+'SDGE Implementation'!Y43+'Future Project 02'!Y43+'Future Project 03'!Y43+'Future Project 04'!Y43+'Future Project 05'!Y43+'Future Project 06'!Y43+'Future Project 07'!Y43+'Future Project 08'!Y43+Kosovo!Y43</f>
        <v>0</v>
      </c>
      <c r="Z43" s="195">
        <f>'AEP D_Nexus'!Z43+ANDE_ADMS!Z43+'ATCO_OMS Support'!Z43+Avangrid_NY!Z43+'Avangrid ADMS'!Z43+Barbados!Z43+'BEL_ED-LF'!Z43+'BWP ADMS'!Z43+CEATI!Z43+Lansing!Z43+MEC_BHER!Z43+MERALCO!AB43+'Future Project 09'!Z43+'NV Energy'!Z43+TPC!Z43+'USTDA_EC_CELEC-EP'!Z43+'Future Project 10'!Z43+UNOPS_VN!Z43+'Future Project 11'!Z43+'SDGE Implementation'!Z43+'Future Project 02'!Z43+'Future Project 03'!Z43+'Future Project 04'!Z43+'Future Project 05'!Z43+'Future Project 06'!Z43+'Future Project 07'!Z43+'Future Project 08'!Z43+Kosovo!Z43</f>
        <v>0</v>
      </c>
      <c r="AA43" s="45">
        <f t="shared" si="12"/>
        <v>228</v>
      </c>
      <c r="AB43" s="45">
        <f t="shared" si="13"/>
        <v>268</v>
      </c>
      <c r="AC43" s="2">
        <f t="shared" si="14"/>
        <v>0.45238095238095238</v>
      </c>
      <c r="AD43" s="2">
        <f t="shared" si="15"/>
        <v>0.13467336683417086</v>
      </c>
    </row>
    <row r="44" spans="2:30">
      <c r="B44" s="71" t="s">
        <v>94</v>
      </c>
      <c r="C44" s="195">
        <f>'AEP D_Nexus'!C44+ANDE_ADMS!C44+'ATCO_OMS Support'!C44+Avangrid_NY!C44+'Avangrid ADMS'!C44+Barbados!C44+'BEL_ED-LF'!C44+'BWP ADMS'!C44+CEATI!C44+Lansing!C44+MEC_BHER!C44+MERALCO!E44+'Future Project 09'!C44+'NV Energy'!C44+TPC!C44+'USTDA_EC_CELEC-EP'!C44+'Future Project 10'!C44+UNOPS_VN!C44+'Future Project 11'!C44+'SDGE Implementation'!C44+'Future Project 02'!C44+'Future Project 03'!C44+'Future Project 04'!C44+'Future Project 05'!C44+'Future Project 06'!C44+'Future Project 07'!C44+'Future Project 08'!C44+Kosovo!C44</f>
        <v>0</v>
      </c>
      <c r="D44" s="195">
        <f>'AEP D_Nexus'!D44+ANDE_ADMS!D44+'ATCO_OMS Support'!D44+Avangrid_NY!D44+'Avangrid ADMS'!D44+Barbados!D44+'BEL_ED-LF'!D44+'BWP ADMS'!D44+CEATI!D44+Lansing!D44+MEC_BHER!D44+MERALCO!F44+'Future Project 09'!D44+'NV Energy'!D44+TPC!D44+'USTDA_EC_CELEC-EP'!D44+'Future Project 10'!D44+UNOPS_VN!D44+'Future Project 11'!D44+'SDGE Implementation'!D44+'Future Project 02'!D44+'Future Project 03'!D44+'Future Project 04'!D44+'Future Project 05'!D44+'Future Project 06'!D44+'Future Project 07'!D44+'Future Project 08'!D44+Kosovo!D44</f>
        <v>0</v>
      </c>
      <c r="E44" s="195">
        <f>'AEP D_Nexus'!E44+ANDE_ADMS!E44+'ATCO_OMS Support'!E44+Avangrid_NY!E44+'Avangrid ADMS'!E44+Barbados!E44+'BEL_ED-LF'!E44+'BWP ADMS'!E44+CEATI!E44+Lansing!E44+MEC_BHER!E44+MERALCO!G44+'Future Project 09'!E44+'NV Energy'!E44+TPC!E44+'USTDA_EC_CELEC-EP'!E44+'Future Project 10'!E44+UNOPS_VN!E44+'Future Project 11'!E44+'SDGE Implementation'!E44+'Future Project 02'!E44+'Future Project 03'!E44+'Future Project 04'!E44+'Future Project 05'!E44+'Future Project 06'!E44+'Future Project 07'!E44+'Future Project 08'!E44+Kosovo!E44</f>
        <v>0</v>
      </c>
      <c r="F44" s="195">
        <f>'AEP D_Nexus'!F44+ANDE_ADMS!F44+'ATCO_OMS Support'!F44+Avangrid_NY!F44+'Avangrid ADMS'!F44+Barbados!F44+'BEL_ED-LF'!F44+'BWP ADMS'!F44+CEATI!F44+Lansing!F44+MEC_BHER!F44+MERALCO!H44+'Future Project 09'!F44+'NV Energy'!F44+TPC!F44+'USTDA_EC_CELEC-EP'!F44+'Future Project 10'!F44+UNOPS_VN!F44+'Future Project 11'!F44+'SDGE Implementation'!F44+'Future Project 02'!F44+'Future Project 03'!F44+'Future Project 04'!F44+'Future Project 05'!F44+'Future Project 06'!F44+'Future Project 07'!F44+'Future Project 08'!F44+Kosovo!F44</f>
        <v>0</v>
      </c>
      <c r="G44" s="195">
        <f>'AEP D_Nexus'!G44+ANDE_ADMS!G44+'ATCO_OMS Support'!G44+Avangrid_NY!G44+'Avangrid ADMS'!G44+Barbados!G44+'BEL_ED-LF'!G44+'BWP ADMS'!G44+CEATI!G44+Lansing!G44+MEC_BHER!G44+MERALCO!I44+'Future Project 09'!G44+'NV Energy'!G44+TPC!G44+'USTDA_EC_CELEC-EP'!G44+'Future Project 10'!G44+UNOPS_VN!G44+'Future Project 11'!G44+'SDGE Implementation'!G44+'Future Project 02'!G44+'Future Project 03'!G44+'Future Project 04'!G44+'Future Project 05'!G44+'Future Project 06'!G44+'Future Project 07'!G44+'Future Project 08'!G44+Kosovo!G44</f>
        <v>0</v>
      </c>
      <c r="H44" s="195">
        <f>'AEP D_Nexus'!H44+ANDE_ADMS!H44+'ATCO_OMS Support'!H44+Avangrid_NY!H44+'Avangrid ADMS'!H44+Barbados!H44+'BEL_ED-LF'!H44+'BWP ADMS'!H44+CEATI!H44+Lansing!H44+MEC_BHER!H44+MERALCO!J44+'Future Project 09'!H44+'NV Energy'!H44+TPC!H44+'USTDA_EC_CELEC-EP'!H44+'Future Project 10'!H44+UNOPS_VN!H44+'Future Project 11'!H44+'SDGE Implementation'!H44+'Future Project 02'!H44+'Future Project 03'!H44+'Future Project 04'!H44+'Future Project 05'!H44+'Future Project 06'!H44+'Future Project 07'!H44+'Future Project 08'!H44+Kosovo!H44</f>
        <v>0</v>
      </c>
      <c r="I44" s="195">
        <f>'AEP D_Nexus'!I44+ANDE_ADMS!I44+'ATCO_OMS Support'!I44+Avangrid_NY!I44+'Avangrid ADMS'!I44+Barbados!I44+'BEL_ED-LF'!I44+'BWP ADMS'!I44+CEATI!I44+Lansing!I44+MEC_BHER!I44+MERALCO!K44+'Future Project 09'!I44+'NV Energy'!I44+TPC!I44+'USTDA_EC_CELEC-EP'!I44+'Future Project 10'!I44+UNOPS_VN!I44+'Future Project 11'!I44+'SDGE Implementation'!I44+'Future Project 02'!I44+'Future Project 03'!I44+'Future Project 04'!I44+'Future Project 05'!I44+'Future Project 06'!I44+'Future Project 07'!I44+'Future Project 08'!I44+Kosovo!I44</f>
        <v>0</v>
      </c>
      <c r="J44" s="195">
        <f>'AEP D_Nexus'!J44+ANDE_ADMS!J44+'ATCO_OMS Support'!J44+Avangrid_NY!J44+'Avangrid ADMS'!J44+Barbados!J44+'BEL_ED-LF'!J44+'BWP ADMS'!J44+CEATI!J44+Lansing!J44+MEC_BHER!J44+MERALCO!L44+'Future Project 09'!J44+'NV Energy'!J44+TPC!J44+'USTDA_EC_CELEC-EP'!J44+'Future Project 10'!J44+UNOPS_VN!J44+'Future Project 11'!J44+'SDGE Implementation'!J44+'Future Project 02'!J44+'Future Project 03'!J44+'Future Project 04'!J44+'Future Project 05'!J44+'Future Project 06'!J44+'Future Project 07'!J44+'Future Project 08'!J44+Kosovo!J44</f>
        <v>0</v>
      </c>
      <c r="K44" s="195">
        <f>'AEP D_Nexus'!K44+ANDE_ADMS!K44+'ATCO_OMS Support'!K44+Avangrid_NY!K44+'Avangrid ADMS'!K44+Barbados!K44+'BEL_ED-LF'!K44+'BWP ADMS'!K44+CEATI!K44+Lansing!K44+MEC_BHER!K44+MERALCO!M44+'Future Project 09'!K44+'NV Energy'!K44+TPC!K44+'USTDA_EC_CELEC-EP'!K44+'Future Project 10'!K44+UNOPS_VN!K44+'Future Project 11'!K44+'SDGE Implementation'!K44+'Future Project 02'!K44+'Future Project 03'!K44+'Future Project 04'!K44+'Future Project 05'!K44+'Future Project 06'!K44+'Future Project 07'!K44+'Future Project 08'!K44+Kosovo!K44</f>
        <v>0</v>
      </c>
      <c r="L44" s="195">
        <f>'AEP D_Nexus'!L44+ANDE_ADMS!L44+'ATCO_OMS Support'!L44+Avangrid_NY!L44+'Avangrid ADMS'!L44+Barbados!L44+'BEL_ED-LF'!L44+'BWP ADMS'!L44+CEATI!L44+Lansing!L44+MEC_BHER!L44+MERALCO!N44+'Future Project 09'!L44+'NV Energy'!L44+TPC!L44+'USTDA_EC_CELEC-EP'!L44+'Future Project 10'!L44+UNOPS_VN!L44+'Future Project 11'!L44+'SDGE Implementation'!L44+'Future Project 02'!L44+'Future Project 03'!L44+'Future Project 04'!L44+'Future Project 05'!L44+'Future Project 06'!L44+'Future Project 07'!L44+'Future Project 08'!L44+Kosovo!L44</f>
        <v>0</v>
      </c>
      <c r="M44" s="195">
        <f>'AEP D_Nexus'!M44+ANDE_ADMS!M44+'ATCO_OMS Support'!M44+Avangrid_NY!M44+'Avangrid ADMS'!M44+Barbados!M44+'BEL_ED-LF'!M44+'BWP ADMS'!M44+CEATI!M44+Lansing!M44+MEC_BHER!M44+MERALCO!O44+'Future Project 09'!M44+'NV Energy'!M44+TPC!M44+'USTDA_EC_CELEC-EP'!M44+'Future Project 10'!M44+UNOPS_VN!M44+'Future Project 11'!M44+'SDGE Implementation'!M44+'Future Project 02'!M44+'Future Project 03'!M44+'Future Project 04'!M44+'Future Project 05'!M44+'Future Project 06'!M44+'Future Project 07'!M44+'Future Project 08'!M44+Kosovo!M44</f>
        <v>0</v>
      </c>
      <c r="N44" s="195">
        <f>'AEP D_Nexus'!N44+ANDE_ADMS!N44+'ATCO_OMS Support'!N44+Avangrid_NY!N44+'Avangrid ADMS'!N44+Barbados!N44+'BEL_ED-LF'!N44+'BWP ADMS'!N44+CEATI!N44+Lansing!N44+MEC_BHER!N44+MERALCO!P44+'Future Project 09'!N44+'NV Energy'!N44+TPC!N44+'USTDA_EC_CELEC-EP'!N44+'Future Project 10'!N44+UNOPS_VN!N44+'Future Project 11'!N44+'SDGE Implementation'!N44+'Future Project 02'!N44+'Future Project 03'!N44+'Future Project 04'!N44+'Future Project 05'!N44+'Future Project 06'!N44+'Future Project 07'!N44+'Future Project 08'!N44+Kosovo!N44</f>
        <v>0</v>
      </c>
      <c r="O44" s="195">
        <f>'AEP D_Nexus'!O44+ANDE_ADMS!O44+'ATCO_OMS Support'!O44+Avangrid_NY!O44+'Avangrid ADMS'!O44+Barbados!O44+'BEL_ED-LF'!O44+'BWP ADMS'!O44+CEATI!O44+Lansing!O44+MEC_BHER!O44+MERALCO!Q44+'Future Project 09'!O44+'NV Energy'!O44+TPC!O44+'USTDA_EC_CELEC-EP'!O44+'Future Project 10'!O44+UNOPS_VN!O44+'Future Project 11'!O44+'SDGE Implementation'!O44+'Future Project 02'!O44+'Future Project 03'!O44+'Future Project 04'!O44+'Future Project 05'!O44+'Future Project 06'!O44+'Future Project 07'!O44+'Future Project 08'!O44+Kosovo!O44</f>
        <v>0</v>
      </c>
      <c r="P44" s="195">
        <f>'AEP D_Nexus'!P44+ANDE_ADMS!P44+'ATCO_OMS Support'!P44+Avangrid_NY!P44+'Avangrid ADMS'!P44+Barbados!P44+'BEL_ED-LF'!P44+'BWP ADMS'!P44+CEATI!P44+Lansing!P44+MEC_BHER!P44+MERALCO!R44+'Future Project 09'!P44+'NV Energy'!P44+TPC!P44+'USTDA_EC_CELEC-EP'!P44+'Future Project 10'!P44+UNOPS_VN!P44+'Future Project 11'!P44+'SDGE Implementation'!P44+'Future Project 02'!P44+'Future Project 03'!P44+'Future Project 04'!P44+'Future Project 05'!P44+'Future Project 06'!P44+'Future Project 07'!P44+'Future Project 08'!P44+Kosovo!P44</f>
        <v>0</v>
      </c>
      <c r="Q44" s="195">
        <f>'AEP D_Nexus'!Q44+ANDE_ADMS!Q44+'ATCO_OMS Support'!Q44+Avangrid_NY!Q44+'Avangrid ADMS'!Q44+Barbados!Q44+'BEL_ED-LF'!Q44+'BWP ADMS'!Q44+CEATI!Q44+Lansing!Q44+MEC_BHER!Q44+MERALCO!S44+'Future Project 09'!Q44+'NV Energy'!Q44+TPC!Q44+'USTDA_EC_CELEC-EP'!Q44+'Future Project 10'!Q44+UNOPS_VN!Q44+'Future Project 11'!Q44+'SDGE Implementation'!Q44+'Future Project 02'!Q44+'Future Project 03'!Q44+'Future Project 04'!Q44+'Future Project 05'!Q44+'Future Project 06'!Q44+'Future Project 07'!Q44+'Future Project 08'!Q44+Kosovo!Q44</f>
        <v>0</v>
      </c>
      <c r="R44" s="195">
        <f>'AEP D_Nexus'!R44+ANDE_ADMS!R44+'ATCO_OMS Support'!R44+Avangrid_NY!R44+'Avangrid ADMS'!R44+Barbados!R44+'BEL_ED-LF'!R44+'BWP ADMS'!R44+CEATI!R44+Lansing!R44+MEC_BHER!R44+MERALCO!T44+'Future Project 09'!R44+'NV Energy'!R44+TPC!R44+'USTDA_EC_CELEC-EP'!R44+'Future Project 10'!R44+UNOPS_VN!R44+'Future Project 11'!R44+'SDGE Implementation'!R44+'Future Project 02'!R44+'Future Project 03'!R44+'Future Project 04'!R44+'Future Project 05'!R44+'Future Project 06'!R44+'Future Project 07'!R44+'Future Project 08'!R44+Kosovo!R44</f>
        <v>0</v>
      </c>
      <c r="S44" s="195">
        <f>'AEP D_Nexus'!S44+ANDE_ADMS!S44+'ATCO_OMS Support'!S44+Avangrid_NY!S44+'Avangrid ADMS'!S44+Barbados!S44+'BEL_ED-LF'!S44+'BWP ADMS'!S44+CEATI!S44+Lansing!S44+MEC_BHER!S44+MERALCO!U44+'Future Project 09'!S44+'NV Energy'!S44+TPC!S44+'USTDA_EC_CELEC-EP'!S44+'Future Project 10'!S44+UNOPS_VN!S44+'Future Project 11'!S44+'SDGE Implementation'!S44+'Future Project 02'!S44+'Future Project 03'!S44+'Future Project 04'!S44+'Future Project 05'!S44+'Future Project 06'!S44+'Future Project 07'!S44+'Future Project 08'!S44+Kosovo!S44</f>
        <v>0</v>
      </c>
      <c r="T44" s="195">
        <f>'AEP D_Nexus'!T44+ANDE_ADMS!T44+'ATCO_OMS Support'!T44+Avangrid_NY!T44+'Avangrid ADMS'!T44+Barbados!T44+'BEL_ED-LF'!T44+'BWP ADMS'!T44+CEATI!T44+Lansing!T44+MEC_BHER!T44+MERALCO!V44+'Future Project 09'!T44+'NV Energy'!T44+TPC!T44+'USTDA_EC_CELEC-EP'!T44+'Future Project 10'!T44+UNOPS_VN!T44+'Future Project 11'!T44+'SDGE Implementation'!T44+'Future Project 02'!T44+'Future Project 03'!T44+'Future Project 04'!T44+'Future Project 05'!T44+'Future Project 06'!T44+'Future Project 07'!T44+'Future Project 08'!T44+Kosovo!T44</f>
        <v>0</v>
      </c>
      <c r="U44" s="195">
        <f>'AEP D_Nexus'!U44+ANDE_ADMS!U44+'ATCO_OMS Support'!U44+Avangrid_NY!U44+'Avangrid ADMS'!U44+Barbados!U44+'BEL_ED-LF'!U44+'BWP ADMS'!U44+CEATI!U44+Lansing!U44+MEC_BHER!U44+MERALCO!W44+'Future Project 09'!U44+'NV Energy'!U44+TPC!U44+'USTDA_EC_CELEC-EP'!U44+'Future Project 10'!U44+UNOPS_VN!U44+'Future Project 11'!U44+'SDGE Implementation'!U44+'Future Project 02'!U44+'Future Project 03'!U44+'Future Project 04'!U44+'Future Project 05'!U44+'Future Project 06'!U44+'Future Project 07'!U44+'Future Project 08'!U44+Kosovo!U44</f>
        <v>0</v>
      </c>
      <c r="V44" s="195">
        <f>'AEP D_Nexus'!V44+ANDE_ADMS!V44+'ATCO_OMS Support'!V44+Avangrid_NY!V44+'Avangrid ADMS'!V44+Barbados!V44+'BEL_ED-LF'!V44+'BWP ADMS'!V44+CEATI!V44+Lansing!V44+MEC_BHER!V44+MERALCO!X44+'Future Project 09'!V44+'NV Energy'!V44+TPC!V44+'USTDA_EC_CELEC-EP'!V44+'Future Project 10'!V44+UNOPS_VN!V44+'Future Project 11'!V44+'SDGE Implementation'!V44+'Future Project 02'!V44+'Future Project 03'!V44+'Future Project 04'!V44+'Future Project 05'!V44+'Future Project 06'!V44+'Future Project 07'!V44+'Future Project 08'!V44+Kosovo!V44</f>
        <v>0</v>
      </c>
      <c r="W44" s="195">
        <f>'AEP D_Nexus'!W44+ANDE_ADMS!W44+'ATCO_OMS Support'!W44+Avangrid_NY!W44+'Avangrid ADMS'!W44+Barbados!W44+'BEL_ED-LF'!W44+'BWP ADMS'!W44+CEATI!W44+Lansing!W44+MEC_BHER!W44+MERALCO!Y44+'Future Project 09'!W44+'NV Energy'!W44+TPC!W44+'USTDA_EC_CELEC-EP'!W44+'Future Project 10'!W44+UNOPS_VN!W44+'Future Project 11'!W44+'SDGE Implementation'!W44+'Future Project 02'!W44+'Future Project 03'!W44+'Future Project 04'!W44+'Future Project 05'!W44+'Future Project 06'!W44+'Future Project 07'!W44+'Future Project 08'!W44+Kosovo!W44</f>
        <v>0</v>
      </c>
      <c r="X44" s="195">
        <f>'AEP D_Nexus'!X44+ANDE_ADMS!X44+'ATCO_OMS Support'!X44+Avangrid_NY!X44+'Avangrid ADMS'!X44+Barbados!X44+'BEL_ED-LF'!X44+'BWP ADMS'!X44+CEATI!X44+Lansing!X44+MEC_BHER!X44+MERALCO!Z44+'Future Project 09'!X44+'NV Energy'!X44+TPC!X44+'USTDA_EC_CELEC-EP'!X44+'Future Project 10'!X44+UNOPS_VN!X44+'Future Project 11'!X44+'SDGE Implementation'!X44+'Future Project 02'!X44+'Future Project 03'!X44+'Future Project 04'!X44+'Future Project 05'!X44+'Future Project 06'!X44+'Future Project 07'!X44+'Future Project 08'!X44+Kosovo!X44</f>
        <v>0</v>
      </c>
      <c r="Y44" s="195">
        <f>'AEP D_Nexus'!Y44+ANDE_ADMS!Y44+'ATCO_OMS Support'!Y44+Avangrid_NY!Y44+'Avangrid ADMS'!Y44+Barbados!Y44+'BEL_ED-LF'!Y44+'BWP ADMS'!Y44+CEATI!Y44+Lansing!Y44+MEC_BHER!Y44+MERALCO!AA44+'Future Project 09'!Y44+'NV Energy'!Y44+TPC!Y44+'USTDA_EC_CELEC-EP'!Y44+'Future Project 10'!Y44+UNOPS_VN!Y44+'Future Project 11'!Y44+'SDGE Implementation'!Y44+'Future Project 02'!Y44+'Future Project 03'!Y44+'Future Project 04'!Y44+'Future Project 05'!Y44+'Future Project 06'!Y44+'Future Project 07'!Y44+'Future Project 08'!Y44+Kosovo!Y44</f>
        <v>0</v>
      </c>
      <c r="Z44" s="195">
        <f>'AEP D_Nexus'!Z44+ANDE_ADMS!Z44+'ATCO_OMS Support'!Z44+Avangrid_NY!Z44+'Avangrid ADMS'!Z44+Barbados!Z44+'BEL_ED-LF'!Z44+'BWP ADMS'!Z44+CEATI!Z44+Lansing!Z44+MEC_BHER!Z44+MERALCO!AB44+'Future Project 09'!Z44+'NV Energy'!Z44+TPC!Z44+'USTDA_EC_CELEC-EP'!Z44+'Future Project 10'!Z44+UNOPS_VN!Z44+'Future Project 11'!Z44+'SDGE Implementation'!Z44+'Future Project 02'!Z44+'Future Project 03'!Z44+'Future Project 04'!Z44+'Future Project 05'!Z44+'Future Project 06'!Z44+'Future Project 07'!Z44+'Future Project 08'!Z44+Kosovo!Z44</f>
        <v>0</v>
      </c>
      <c r="AA44" s="45">
        <f t="shared" si="12"/>
        <v>0</v>
      </c>
      <c r="AB44" s="45">
        <f t="shared" si="13"/>
        <v>0</v>
      </c>
      <c r="AC44" s="2">
        <f t="shared" si="14"/>
        <v>0</v>
      </c>
      <c r="AD44" s="2">
        <f t="shared" si="15"/>
        <v>0</v>
      </c>
    </row>
    <row r="45" spans="2:30">
      <c r="B45" s="71" t="s">
        <v>95</v>
      </c>
      <c r="C45" s="195">
        <f>'AEP D_Nexus'!C45+ANDE_ADMS!C45+'ATCO_OMS Support'!C45+Avangrid_NY!C45+'Avangrid ADMS'!C45+Barbados!C45+'BEL_ED-LF'!C45+'BWP ADMS'!C45+CEATI!C45+Lansing!C45+MEC_BHER!C45+MERALCO!E45+'Future Project 09'!C45+'NV Energy'!C45+TPC!C45+'USTDA_EC_CELEC-EP'!C45+'Future Project 10'!C45+UNOPS_VN!C45+'Future Project 11'!C45+'SDGE Implementation'!C45+'Future Project 02'!C45+'Future Project 03'!C45+'Future Project 04'!C45+'Future Project 05'!C45+'Future Project 06'!C45+'Future Project 07'!C45+'Future Project 08'!C45+Kosovo!C45</f>
        <v>0</v>
      </c>
      <c r="D45" s="195">
        <f>'AEP D_Nexus'!D45+ANDE_ADMS!D45+'ATCO_OMS Support'!D45+Avangrid_NY!D45+'Avangrid ADMS'!D45+Barbados!D45+'BEL_ED-LF'!D45+'BWP ADMS'!D45+CEATI!D45+Lansing!D45+MEC_BHER!D45+MERALCO!F45+'Future Project 09'!D45+'NV Energy'!D45+TPC!D45+'USTDA_EC_CELEC-EP'!D45+'Future Project 10'!D45+UNOPS_VN!D45+'Future Project 11'!D45+'SDGE Implementation'!D45+'Future Project 02'!D45+'Future Project 03'!D45+'Future Project 04'!D45+'Future Project 05'!D45+'Future Project 06'!D45+'Future Project 07'!D45+'Future Project 08'!D45+Kosovo!D45</f>
        <v>0</v>
      </c>
      <c r="E45" s="195">
        <f>'AEP D_Nexus'!E45+ANDE_ADMS!E45+'ATCO_OMS Support'!E45+Avangrid_NY!E45+'Avangrid ADMS'!E45+Barbados!E45+'BEL_ED-LF'!E45+'BWP ADMS'!E45+CEATI!E45+Lansing!E45+MEC_BHER!E45+MERALCO!G45+'Future Project 09'!E45+'NV Energy'!E45+TPC!E45+'USTDA_EC_CELEC-EP'!E45+'Future Project 10'!E45+UNOPS_VN!E45+'Future Project 11'!E45+'SDGE Implementation'!E45+'Future Project 02'!E45+'Future Project 03'!E45+'Future Project 04'!E45+'Future Project 05'!E45+'Future Project 06'!E45+'Future Project 07'!E45+'Future Project 08'!E45+Kosovo!E45</f>
        <v>0</v>
      </c>
      <c r="F45" s="195">
        <f>'AEP D_Nexus'!F45+ANDE_ADMS!F45+'ATCO_OMS Support'!F45+Avangrid_NY!F45+'Avangrid ADMS'!F45+Barbados!F45+'BEL_ED-LF'!F45+'BWP ADMS'!F45+CEATI!F45+Lansing!F45+MEC_BHER!F45+MERALCO!H45+'Future Project 09'!F45+'NV Energy'!F45+TPC!F45+'USTDA_EC_CELEC-EP'!F45+'Future Project 10'!F45+UNOPS_VN!F45+'Future Project 11'!F45+'SDGE Implementation'!F45+'Future Project 02'!F45+'Future Project 03'!F45+'Future Project 04'!F45+'Future Project 05'!F45+'Future Project 06'!F45+'Future Project 07'!F45+'Future Project 08'!F45+Kosovo!F45</f>
        <v>0</v>
      </c>
      <c r="G45" s="195">
        <f>'AEP D_Nexus'!G45+ANDE_ADMS!G45+'ATCO_OMS Support'!G45+Avangrid_NY!G45+'Avangrid ADMS'!G45+Barbados!G45+'BEL_ED-LF'!G45+'BWP ADMS'!G45+CEATI!G45+Lansing!G45+MEC_BHER!G45+MERALCO!I45+'Future Project 09'!G45+'NV Energy'!G45+TPC!G45+'USTDA_EC_CELEC-EP'!G45+'Future Project 10'!G45+UNOPS_VN!G45+'Future Project 11'!G45+'SDGE Implementation'!G45+'Future Project 02'!G45+'Future Project 03'!G45+'Future Project 04'!G45+'Future Project 05'!G45+'Future Project 06'!G45+'Future Project 07'!G45+'Future Project 08'!G45+Kosovo!G45</f>
        <v>0</v>
      </c>
      <c r="H45" s="195">
        <f>'AEP D_Nexus'!H45+ANDE_ADMS!H45+'ATCO_OMS Support'!H45+Avangrid_NY!H45+'Avangrid ADMS'!H45+Barbados!H45+'BEL_ED-LF'!H45+'BWP ADMS'!H45+CEATI!H45+Lansing!H45+MEC_BHER!H45+MERALCO!J45+'Future Project 09'!H45+'NV Energy'!H45+TPC!H45+'USTDA_EC_CELEC-EP'!H45+'Future Project 10'!H45+UNOPS_VN!H45+'Future Project 11'!H45+'SDGE Implementation'!H45+'Future Project 02'!H45+'Future Project 03'!H45+'Future Project 04'!H45+'Future Project 05'!H45+'Future Project 06'!H45+'Future Project 07'!H45+'Future Project 08'!H45+Kosovo!H45</f>
        <v>0</v>
      </c>
      <c r="I45" s="195">
        <f>'AEP D_Nexus'!I45+ANDE_ADMS!I45+'ATCO_OMS Support'!I45+Avangrid_NY!I45+'Avangrid ADMS'!I45+Barbados!I45+'BEL_ED-LF'!I45+'BWP ADMS'!I45+CEATI!I45+Lansing!I45+MEC_BHER!I45+MERALCO!K45+'Future Project 09'!I45+'NV Energy'!I45+TPC!I45+'USTDA_EC_CELEC-EP'!I45+'Future Project 10'!I45+UNOPS_VN!I45+'Future Project 11'!I45+'SDGE Implementation'!I45+'Future Project 02'!I45+'Future Project 03'!I45+'Future Project 04'!I45+'Future Project 05'!I45+'Future Project 06'!I45+'Future Project 07'!I45+'Future Project 08'!I45+Kosovo!I45</f>
        <v>0</v>
      </c>
      <c r="J45" s="195">
        <f>'AEP D_Nexus'!J45+ANDE_ADMS!J45+'ATCO_OMS Support'!J45+Avangrid_NY!J45+'Avangrid ADMS'!J45+Barbados!J45+'BEL_ED-LF'!J45+'BWP ADMS'!J45+CEATI!J45+Lansing!J45+MEC_BHER!J45+MERALCO!L45+'Future Project 09'!J45+'NV Energy'!J45+TPC!J45+'USTDA_EC_CELEC-EP'!J45+'Future Project 10'!J45+UNOPS_VN!J45+'Future Project 11'!J45+'SDGE Implementation'!J45+'Future Project 02'!J45+'Future Project 03'!J45+'Future Project 04'!J45+'Future Project 05'!J45+'Future Project 06'!J45+'Future Project 07'!J45+'Future Project 08'!J45+Kosovo!J45</f>
        <v>0</v>
      </c>
      <c r="K45" s="195">
        <f>'AEP D_Nexus'!K45+ANDE_ADMS!K45+'ATCO_OMS Support'!K45+Avangrid_NY!K45+'Avangrid ADMS'!K45+Barbados!K45+'BEL_ED-LF'!K45+'BWP ADMS'!K45+CEATI!K45+Lansing!K45+MEC_BHER!K45+MERALCO!M45+'Future Project 09'!K45+'NV Energy'!K45+TPC!K45+'USTDA_EC_CELEC-EP'!K45+'Future Project 10'!K45+UNOPS_VN!K45+'Future Project 11'!K45+'SDGE Implementation'!K45+'Future Project 02'!K45+'Future Project 03'!K45+'Future Project 04'!K45+'Future Project 05'!K45+'Future Project 06'!K45+'Future Project 07'!K45+'Future Project 08'!K45+Kosovo!K45</f>
        <v>0</v>
      </c>
      <c r="L45" s="195">
        <f>'AEP D_Nexus'!L45+ANDE_ADMS!L45+'ATCO_OMS Support'!L45+Avangrid_NY!L45+'Avangrid ADMS'!L45+Barbados!L45+'BEL_ED-LF'!L45+'BWP ADMS'!L45+CEATI!L45+Lansing!L45+MEC_BHER!L45+MERALCO!N45+'Future Project 09'!L45+'NV Energy'!L45+TPC!L45+'USTDA_EC_CELEC-EP'!L45+'Future Project 10'!L45+UNOPS_VN!L45+'Future Project 11'!L45+'SDGE Implementation'!L45+'Future Project 02'!L45+'Future Project 03'!L45+'Future Project 04'!L45+'Future Project 05'!L45+'Future Project 06'!L45+'Future Project 07'!L45+'Future Project 08'!L45+Kosovo!L45</f>
        <v>0</v>
      </c>
      <c r="M45" s="195">
        <f>'AEP D_Nexus'!M45+ANDE_ADMS!M45+'ATCO_OMS Support'!M45+Avangrid_NY!M45+'Avangrid ADMS'!M45+Barbados!M45+'BEL_ED-LF'!M45+'BWP ADMS'!M45+CEATI!M45+Lansing!M45+MEC_BHER!M45+MERALCO!O45+'Future Project 09'!M45+'NV Energy'!M45+TPC!M45+'USTDA_EC_CELEC-EP'!M45+'Future Project 10'!M45+UNOPS_VN!M45+'Future Project 11'!M45+'SDGE Implementation'!M45+'Future Project 02'!M45+'Future Project 03'!M45+'Future Project 04'!M45+'Future Project 05'!M45+'Future Project 06'!M45+'Future Project 07'!M45+'Future Project 08'!M45+Kosovo!M45</f>
        <v>0</v>
      </c>
      <c r="N45" s="195">
        <f>'AEP D_Nexus'!N45+ANDE_ADMS!N45+'ATCO_OMS Support'!N45+Avangrid_NY!N45+'Avangrid ADMS'!N45+Barbados!N45+'BEL_ED-LF'!N45+'BWP ADMS'!N45+CEATI!N45+Lansing!N45+MEC_BHER!N45+MERALCO!P45+'Future Project 09'!N45+'NV Energy'!N45+TPC!N45+'USTDA_EC_CELEC-EP'!N45+'Future Project 10'!N45+UNOPS_VN!N45+'Future Project 11'!N45+'SDGE Implementation'!N45+'Future Project 02'!N45+'Future Project 03'!N45+'Future Project 04'!N45+'Future Project 05'!N45+'Future Project 06'!N45+'Future Project 07'!N45+'Future Project 08'!N45+Kosovo!N45</f>
        <v>0</v>
      </c>
      <c r="O45" s="195">
        <f>'AEP D_Nexus'!O45+ANDE_ADMS!O45+'ATCO_OMS Support'!O45+Avangrid_NY!O45+'Avangrid ADMS'!O45+Barbados!O45+'BEL_ED-LF'!O45+'BWP ADMS'!O45+CEATI!O45+Lansing!O45+MEC_BHER!O45+MERALCO!Q45+'Future Project 09'!O45+'NV Energy'!O45+TPC!O45+'USTDA_EC_CELEC-EP'!O45+'Future Project 10'!O45+UNOPS_VN!O45+'Future Project 11'!O45+'SDGE Implementation'!O45+'Future Project 02'!O45+'Future Project 03'!O45+'Future Project 04'!O45+'Future Project 05'!O45+'Future Project 06'!O45+'Future Project 07'!O45+'Future Project 08'!O45+Kosovo!O45</f>
        <v>0</v>
      </c>
      <c r="P45" s="195">
        <f>'AEP D_Nexus'!P45+ANDE_ADMS!P45+'ATCO_OMS Support'!P45+Avangrid_NY!P45+'Avangrid ADMS'!P45+Barbados!P45+'BEL_ED-LF'!P45+'BWP ADMS'!P45+CEATI!P45+Lansing!P45+MEC_BHER!P45+MERALCO!R45+'Future Project 09'!P45+'NV Energy'!P45+TPC!P45+'USTDA_EC_CELEC-EP'!P45+'Future Project 10'!P45+UNOPS_VN!P45+'Future Project 11'!P45+'SDGE Implementation'!P45+'Future Project 02'!P45+'Future Project 03'!P45+'Future Project 04'!P45+'Future Project 05'!P45+'Future Project 06'!P45+'Future Project 07'!P45+'Future Project 08'!P45+Kosovo!P45</f>
        <v>0</v>
      </c>
      <c r="Q45" s="195">
        <f>'AEP D_Nexus'!Q45+ANDE_ADMS!Q45+'ATCO_OMS Support'!Q45+Avangrid_NY!Q45+'Avangrid ADMS'!Q45+Barbados!Q45+'BEL_ED-LF'!Q45+'BWP ADMS'!Q45+CEATI!Q45+Lansing!Q45+MEC_BHER!Q45+MERALCO!S45+'Future Project 09'!Q45+'NV Energy'!Q45+TPC!Q45+'USTDA_EC_CELEC-EP'!Q45+'Future Project 10'!Q45+UNOPS_VN!Q45+'Future Project 11'!Q45+'SDGE Implementation'!Q45+'Future Project 02'!Q45+'Future Project 03'!Q45+'Future Project 04'!Q45+'Future Project 05'!Q45+'Future Project 06'!Q45+'Future Project 07'!Q45+'Future Project 08'!Q45+Kosovo!Q45</f>
        <v>0</v>
      </c>
      <c r="R45" s="195">
        <f>'AEP D_Nexus'!R45+ANDE_ADMS!R45+'ATCO_OMS Support'!R45+Avangrid_NY!R45+'Avangrid ADMS'!R45+Barbados!R45+'BEL_ED-LF'!R45+'BWP ADMS'!R45+CEATI!R45+Lansing!R45+MEC_BHER!R45+MERALCO!T45+'Future Project 09'!R45+'NV Energy'!R45+TPC!R45+'USTDA_EC_CELEC-EP'!R45+'Future Project 10'!R45+UNOPS_VN!R45+'Future Project 11'!R45+'SDGE Implementation'!R45+'Future Project 02'!R45+'Future Project 03'!R45+'Future Project 04'!R45+'Future Project 05'!R45+'Future Project 06'!R45+'Future Project 07'!R45+'Future Project 08'!R45+Kosovo!R45</f>
        <v>0</v>
      </c>
      <c r="S45" s="195">
        <f>'AEP D_Nexus'!S45+ANDE_ADMS!S45+'ATCO_OMS Support'!S45+Avangrid_NY!S45+'Avangrid ADMS'!S45+Barbados!S45+'BEL_ED-LF'!S45+'BWP ADMS'!S45+CEATI!S45+Lansing!S45+MEC_BHER!S45+MERALCO!U45+'Future Project 09'!S45+'NV Energy'!S45+TPC!S45+'USTDA_EC_CELEC-EP'!S45+'Future Project 10'!S45+UNOPS_VN!S45+'Future Project 11'!S45+'SDGE Implementation'!S45+'Future Project 02'!S45+'Future Project 03'!S45+'Future Project 04'!S45+'Future Project 05'!S45+'Future Project 06'!S45+'Future Project 07'!S45+'Future Project 08'!S45+Kosovo!S45</f>
        <v>0</v>
      </c>
      <c r="T45" s="195">
        <f>'AEP D_Nexus'!T45+ANDE_ADMS!T45+'ATCO_OMS Support'!T45+Avangrid_NY!T45+'Avangrid ADMS'!T45+Barbados!T45+'BEL_ED-LF'!T45+'BWP ADMS'!T45+CEATI!T45+Lansing!T45+MEC_BHER!T45+MERALCO!V45+'Future Project 09'!T45+'NV Energy'!T45+TPC!T45+'USTDA_EC_CELEC-EP'!T45+'Future Project 10'!T45+UNOPS_VN!T45+'Future Project 11'!T45+'SDGE Implementation'!T45+'Future Project 02'!T45+'Future Project 03'!T45+'Future Project 04'!T45+'Future Project 05'!T45+'Future Project 06'!T45+'Future Project 07'!T45+'Future Project 08'!T45+Kosovo!T45</f>
        <v>0</v>
      </c>
      <c r="U45" s="195">
        <f>'AEP D_Nexus'!U45+ANDE_ADMS!U45+'ATCO_OMS Support'!U45+Avangrid_NY!U45+'Avangrid ADMS'!U45+Barbados!U45+'BEL_ED-LF'!U45+'BWP ADMS'!U45+CEATI!U45+Lansing!U45+MEC_BHER!U45+MERALCO!W45+'Future Project 09'!U45+'NV Energy'!U45+TPC!U45+'USTDA_EC_CELEC-EP'!U45+'Future Project 10'!U45+UNOPS_VN!U45+'Future Project 11'!U45+'SDGE Implementation'!U45+'Future Project 02'!U45+'Future Project 03'!U45+'Future Project 04'!U45+'Future Project 05'!U45+'Future Project 06'!U45+'Future Project 07'!U45+'Future Project 08'!U45+Kosovo!U45</f>
        <v>0</v>
      </c>
      <c r="V45" s="195">
        <f>'AEP D_Nexus'!V45+ANDE_ADMS!V45+'ATCO_OMS Support'!V45+Avangrid_NY!V45+'Avangrid ADMS'!V45+Barbados!V45+'BEL_ED-LF'!V45+'BWP ADMS'!V45+CEATI!V45+Lansing!V45+MEC_BHER!V45+MERALCO!X45+'Future Project 09'!V45+'NV Energy'!V45+TPC!V45+'USTDA_EC_CELEC-EP'!V45+'Future Project 10'!V45+UNOPS_VN!V45+'Future Project 11'!V45+'SDGE Implementation'!V45+'Future Project 02'!V45+'Future Project 03'!V45+'Future Project 04'!V45+'Future Project 05'!V45+'Future Project 06'!V45+'Future Project 07'!V45+'Future Project 08'!V45+Kosovo!V45</f>
        <v>0</v>
      </c>
      <c r="W45" s="195">
        <f>'AEP D_Nexus'!W45+ANDE_ADMS!W45+'ATCO_OMS Support'!W45+Avangrid_NY!W45+'Avangrid ADMS'!W45+Barbados!W45+'BEL_ED-LF'!W45+'BWP ADMS'!W45+CEATI!W45+Lansing!W45+MEC_BHER!W45+MERALCO!Y45+'Future Project 09'!W45+'NV Energy'!W45+TPC!W45+'USTDA_EC_CELEC-EP'!W45+'Future Project 10'!W45+UNOPS_VN!W45+'Future Project 11'!W45+'SDGE Implementation'!W45+'Future Project 02'!W45+'Future Project 03'!W45+'Future Project 04'!W45+'Future Project 05'!W45+'Future Project 06'!W45+'Future Project 07'!W45+'Future Project 08'!W45+Kosovo!W45</f>
        <v>0</v>
      </c>
      <c r="X45" s="195">
        <f>'AEP D_Nexus'!X45+ANDE_ADMS!X45+'ATCO_OMS Support'!X45+Avangrid_NY!X45+'Avangrid ADMS'!X45+Barbados!X45+'BEL_ED-LF'!X45+'BWP ADMS'!X45+CEATI!X45+Lansing!X45+MEC_BHER!X45+MERALCO!Z45+'Future Project 09'!X45+'NV Energy'!X45+TPC!X45+'USTDA_EC_CELEC-EP'!X45+'Future Project 10'!X45+UNOPS_VN!X45+'Future Project 11'!X45+'SDGE Implementation'!X45+'Future Project 02'!X45+'Future Project 03'!X45+'Future Project 04'!X45+'Future Project 05'!X45+'Future Project 06'!X45+'Future Project 07'!X45+'Future Project 08'!X45+Kosovo!X45</f>
        <v>0</v>
      </c>
      <c r="Y45" s="195">
        <f>'AEP D_Nexus'!Y45+ANDE_ADMS!Y45+'ATCO_OMS Support'!Y45+Avangrid_NY!Y45+'Avangrid ADMS'!Y45+Barbados!Y45+'BEL_ED-LF'!Y45+'BWP ADMS'!Y45+CEATI!Y45+Lansing!Y45+MEC_BHER!Y45+MERALCO!AA45+'Future Project 09'!Y45+'NV Energy'!Y45+TPC!Y45+'USTDA_EC_CELEC-EP'!Y45+'Future Project 10'!Y45+UNOPS_VN!Y45+'Future Project 11'!Y45+'SDGE Implementation'!Y45+'Future Project 02'!Y45+'Future Project 03'!Y45+'Future Project 04'!Y45+'Future Project 05'!Y45+'Future Project 06'!Y45+'Future Project 07'!Y45+'Future Project 08'!Y45+Kosovo!Y45</f>
        <v>0</v>
      </c>
      <c r="Z45" s="195">
        <f>'AEP D_Nexus'!Z45+ANDE_ADMS!Z45+'ATCO_OMS Support'!Z45+Avangrid_NY!Z45+'Avangrid ADMS'!Z45+Barbados!Z45+'BEL_ED-LF'!Z45+'BWP ADMS'!Z45+CEATI!Z45+Lansing!Z45+MEC_BHER!Z45+MERALCO!AB45+'Future Project 09'!Z45+'NV Energy'!Z45+TPC!Z45+'USTDA_EC_CELEC-EP'!Z45+'Future Project 10'!Z45+UNOPS_VN!Z45+'Future Project 11'!Z45+'SDGE Implementation'!Z45+'Future Project 02'!Z45+'Future Project 03'!Z45+'Future Project 04'!Z45+'Future Project 05'!Z45+'Future Project 06'!Z45+'Future Project 07'!Z45+'Future Project 08'!Z45+Kosovo!Z45</f>
        <v>0</v>
      </c>
      <c r="AA45" s="45">
        <f t="shared" si="12"/>
        <v>0</v>
      </c>
      <c r="AB45" s="45">
        <f t="shared" si="13"/>
        <v>0</v>
      </c>
      <c r="AC45" s="2">
        <f t="shared" si="14"/>
        <v>0</v>
      </c>
      <c r="AD45" s="2">
        <f t="shared" si="15"/>
        <v>0</v>
      </c>
    </row>
    <row r="46" spans="2:30">
      <c r="B46" s="71"/>
      <c r="C46" s="195">
        <f>'AEP D_Nexus'!C46+ANDE_ADMS!C46+'ATCO_OMS Support'!C46+Avangrid_NY!C46+'Avangrid ADMS'!C46+Barbados!C46+'BEL_ED-LF'!C46+'BWP ADMS'!C46+CEATI!C46+Lansing!C46+MEC_BHER!C46+MERALCO!E46+'Future Project 09'!C46+'NV Energy'!C46+TPC!C46+'USTDA_EC_CELEC-EP'!C46+'Future Project 10'!C46+UNOPS_VN!C46+'Future Project 11'!C46+'SDGE Implementation'!C46+'Future Project 02'!C46+'Future Project 03'!C46+'Future Project 04'!C46+'Future Project 05'!C46+'Future Project 06'!C46+'Future Project 07'!C46+'Future Project 08'!C46+Kosovo!C46</f>
        <v>0</v>
      </c>
      <c r="D46" s="195">
        <f>'AEP D_Nexus'!D46+ANDE_ADMS!D46+'ATCO_OMS Support'!D46+Avangrid_NY!D46+'Avangrid ADMS'!D46+Barbados!D46+'BEL_ED-LF'!D46+'BWP ADMS'!D46+CEATI!D46+Lansing!D46+MEC_BHER!D46+MERALCO!F46+'Future Project 09'!D46+'NV Energy'!D46+TPC!D46+'USTDA_EC_CELEC-EP'!D46+'Future Project 10'!D46+UNOPS_VN!D46+'Future Project 11'!D46+'SDGE Implementation'!D46+'Future Project 02'!D46+'Future Project 03'!D46+'Future Project 04'!D46+'Future Project 05'!D46+'Future Project 06'!D46+'Future Project 07'!D46+'Future Project 08'!D46+Kosovo!D46</f>
        <v>0</v>
      </c>
      <c r="E46" s="195">
        <f>'AEP D_Nexus'!E46+ANDE_ADMS!E46+'ATCO_OMS Support'!E46+Avangrid_NY!E46+'Avangrid ADMS'!E46+Barbados!E46+'BEL_ED-LF'!E46+'BWP ADMS'!E46+CEATI!E46+Lansing!E46+MEC_BHER!E46+MERALCO!G46+'Future Project 09'!E46+'NV Energy'!E46+TPC!E46+'USTDA_EC_CELEC-EP'!E46+'Future Project 10'!E46+UNOPS_VN!E46+'Future Project 11'!E46+'SDGE Implementation'!E46+'Future Project 02'!E46+'Future Project 03'!E46+'Future Project 04'!E46+'Future Project 05'!E46+'Future Project 06'!E46+'Future Project 07'!E46+'Future Project 08'!E46+Kosovo!E46</f>
        <v>0</v>
      </c>
      <c r="F46" s="195">
        <f>'AEP D_Nexus'!F46+ANDE_ADMS!F46+'ATCO_OMS Support'!F46+Avangrid_NY!F46+'Avangrid ADMS'!F46+Barbados!F46+'BEL_ED-LF'!F46+'BWP ADMS'!F46+CEATI!F46+Lansing!F46+MEC_BHER!F46+MERALCO!H46+'Future Project 09'!F46+'NV Energy'!F46+TPC!F46+'USTDA_EC_CELEC-EP'!F46+'Future Project 10'!F46+UNOPS_VN!F46+'Future Project 11'!F46+'SDGE Implementation'!F46+'Future Project 02'!F46+'Future Project 03'!F46+'Future Project 04'!F46+'Future Project 05'!F46+'Future Project 06'!F46+'Future Project 07'!F46+'Future Project 08'!F46+Kosovo!F46</f>
        <v>0</v>
      </c>
      <c r="G46" s="195">
        <f>'AEP D_Nexus'!G46+ANDE_ADMS!G46+'ATCO_OMS Support'!G46+Avangrid_NY!G46+'Avangrid ADMS'!G46+Barbados!G46+'BEL_ED-LF'!G46+'BWP ADMS'!G46+CEATI!G46+Lansing!G46+MEC_BHER!G46+MERALCO!I46+'Future Project 09'!G46+'NV Energy'!G46+TPC!G46+'USTDA_EC_CELEC-EP'!G46+'Future Project 10'!G46+UNOPS_VN!G46+'Future Project 11'!G46+'SDGE Implementation'!G46+'Future Project 02'!G46+'Future Project 03'!G46+'Future Project 04'!G46+'Future Project 05'!G46+'Future Project 06'!G46+'Future Project 07'!G46+'Future Project 08'!G46+Kosovo!G46</f>
        <v>0</v>
      </c>
      <c r="H46" s="195">
        <f>'AEP D_Nexus'!H46+ANDE_ADMS!H46+'ATCO_OMS Support'!H46+Avangrid_NY!H46+'Avangrid ADMS'!H46+Barbados!H46+'BEL_ED-LF'!H46+'BWP ADMS'!H46+CEATI!H46+Lansing!H46+MEC_BHER!H46+MERALCO!J46+'Future Project 09'!H46+'NV Energy'!H46+TPC!H46+'USTDA_EC_CELEC-EP'!H46+'Future Project 10'!H46+UNOPS_VN!H46+'Future Project 11'!H46+'SDGE Implementation'!H46+'Future Project 02'!H46+'Future Project 03'!H46+'Future Project 04'!H46+'Future Project 05'!H46+'Future Project 06'!H46+'Future Project 07'!H46+'Future Project 08'!H46+Kosovo!H46</f>
        <v>0</v>
      </c>
      <c r="I46" s="195">
        <f>'AEP D_Nexus'!I46+ANDE_ADMS!I46+'ATCO_OMS Support'!I46+Avangrid_NY!I46+'Avangrid ADMS'!I46+Barbados!I46+'BEL_ED-LF'!I46+'BWP ADMS'!I46+CEATI!I46+Lansing!I46+MEC_BHER!I46+MERALCO!K46+'Future Project 09'!I46+'NV Energy'!I46+TPC!I46+'USTDA_EC_CELEC-EP'!I46+'Future Project 10'!I46+UNOPS_VN!I46+'Future Project 11'!I46+'SDGE Implementation'!I46+'Future Project 02'!I46+'Future Project 03'!I46+'Future Project 04'!I46+'Future Project 05'!I46+'Future Project 06'!I46+'Future Project 07'!I46+'Future Project 08'!I46+Kosovo!I46</f>
        <v>0</v>
      </c>
      <c r="J46" s="195">
        <f>'AEP D_Nexus'!J46+ANDE_ADMS!J46+'ATCO_OMS Support'!J46+Avangrid_NY!J46+'Avangrid ADMS'!J46+Barbados!J46+'BEL_ED-LF'!J46+'BWP ADMS'!J46+CEATI!J46+Lansing!J46+MEC_BHER!J46+MERALCO!L46+'Future Project 09'!J46+'NV Energy'!J46+TPC!J46+'USTDA_EC_CELEC-EP'!J46+'Future Project 10'!J46+UNOPS_VN!J46+'Future Project 11'!J46+'SDGE Implementation'!J46+'Future Project 02'!J46+'Future Project 03'!J46+'Future Project 04'!J46+'Future Project 05'!J46+'Future Project 06'!J46+'Future Project 07'!J46+'Future Project 08'!J46+Kosovo!J46</f>
        <v>0</v>
      </c>
      <c r="K46" s="195">
        <f>'AEP D_Nexus'!K46+ANDE_ADMS!K46+'ATCO_OMS Support'!K46+Avangrid_NY!K46+'Avangrid ADMS'!K46+Barbados!K46+'BEL_ED-LF'!K46+'BWP ADMS'!K46+CEATI!K46+Lansing!K46+MEC_BHER!K46+MERALCO!M46+'Future Project 09'!K46+'NV Energy'!K46+TPC!K46+'USTDA_EC_CELEC-EP'!K46+'Future Project 10'!K46+UNOPS_VN!K46+'Future Project 11'!K46+'SDGE Implementation'!K46+'Future Project 02'!K46+'Future Project 03'!K46+'Future Project 04'!K46+'Future Project 05'!K46+'Future Project 06'!K46+'Future Project 07'!K46+'Future Project 08'!K46+Kosovo!K46</f>
        <v>0</v>
      </c>
      <c r="L46" s="195">
        <f>'AEP D_Nexus'!L46+ANDE_ADMS!L46+'ATCO_OMS Support'!L46+Avangrid_NY!L46+'Avangrid ADMS'!L46+Barbados!L46+'BEL_ED-LF'!L46+'BWP ADMS'!L46+CEATI!L46+Lansing!L46+MEC_BHER!L46+MERALCO!N46+'Future Project 09'!L46+'NV Energy'!L46+TPC!L46+'USTDA_EC_CELEC-EP'!L46+'Future Project 10'!L46+UNOPS_VN!L46+'Future Project 11'!L46+'SDGE Implementation'!L46+'Future Project 02'!L46+'Future Project 03'!L46+'Future Project 04'!L46+'Future Project 05'!L46+'Future Project 06'!L46+'Future Project 07'!L46+'Future Project 08'!L46+Kosovo!L46</f>
        <v>0</v>
      </c>
      <c r="M46" s="195">
        <f>'AEP D_Nexus'!M46+ANDE_ADMS!M46+'ATCO_OMS Support'!M46+Avangrid_NY!M46+'Avangrid ADMS'!M46+Barbados!M46+'BEL_ED-LF'!M46+'BWP ADMS'!M46+CEATI!M46+Lansing!M46+MEC_BHER!M46+MERALCO!O46+'Future Project 09'!M46+'NV Energy'!M46+TPC!M46+'USTDA_EC_CELEC-EP'!M46+'Future Project 10'!M46+UNOPS_VN!M46+'Future Project 11'!M46+'SDGE Implementation'!M46+'Future Project 02'!M46+'Future Project 03'!M46+'Future Project 04'!M46+'Future Project 05'!M46+'Future Project 06'!M46+'Future Project 07'!M46+'Future Project 08'!M46+Kosovo!M46</f>
        <v>0</v>
      </c>
      <c r="N46" s="195">
        <f>'AEP D_Nexus'!N46+ANDE_ADMS!N46+'ATCO_OMS Support'!N46+Avangrid_NY!N46+'Avangrid ADMS'!N46+Barbados!N46+'BEL_ED-LF'!N46+'BWP ADMS'!N46+CEATI!N46+Lansing!N46+MEC_BHER!N46+MERALCO!P46+'Future Project 09'!N46+'NV Energy'!N46+TPC!N46+'USTDA_EC_CELEC-EP'!N46+'Future Project 10'!N46+UNOPS_VN!N46+'Future Project 11'!N46+'SDGE Implementation'!N46+'Future Project 02'!N46+'Future Project 03'!N46+'Future Project 04'!N46+'Future Project 05'!N46+'Future Project 06'!N46+'Future Project 07'!N46+'Future Project 08'!N46+Kosovo!N46</f>
        <v>0</v>
      </c>
      <c r="O46" s="195">
        <f>'AEP D_Nexus'!O46+ANDE_ADMS!O46+'ATCO_OMS Support'!O46+Avangrid_NY!O46+'Avangrid ADMS'!O46+Barbados!O46+'BEL_ED-LF'!O46+'BWP ADMS'!O46+CEATI!O46+Lansing!O46+MEC_BHER!O46+MERALCO!Q46+'Future Project 09'!O46+'NV Energy'!O46+TPC!O46+'USTDA_EC_CELEC-EP'!O46+'Future Project 10'!O46+UNOPS_VN!O46+'Future Project 11'!O46+'SDGE Implementation'!O46+'Future Project 02'!O46+'Future Project 03'!O46+'Future Project 04'!O46+'Future Project 05'!O46+'Future Project 06'!O46+'Future Project 07'!O46+'Future Project 08'!O46+Kosovo!O46</f>
        <v>0</v>
      </c>
      <c r="P46" s="195">
        <f>'AEP D_Nexus'!P46+ANDE_ADMS!P46+'ATCO_OMS Support'!P46+Avangrid_NY!P46+'Avangrid ADMS'!P46+Barbados!P46+'BEL_ED-LF'!P46+'BWP ADMS'!P46+CEATI!P46+Lansing!P46+MEC_BHER!P46+MERALCO!R46+'Future Project 09'!P46+'NV Energy'!P46+TPC!P46+'USTDA_EC_CELEC-EP'!P46+'Future Project 10'!P46+UNOPS_VN!P46+'Future Project 11'!P46+'SDGE Implementation'!P46+'Future Project 02'!P46+'Future Project 03'!P46+'Future Project 04'!P46+'Future Project 05'!P46+'Future Project 06'!P46+'Future Project 07'!P46+'Future Project 08'!P46+Kosovo!P46</f>
        <v>0</v>
      </c>
      <c r="Q46" s="195">
        <f>'AEP D_Nexus'!Q46+ANDE_ADMS!Q46+'ATCO_OMS Support'!Q46+Avangrid_NY!Q46+'Avangrid ADMS'!Q46+Barbados!Q46+'BEL_ED-LF'!Q46+'BWP ADMS'!Q46+CEATI!Q46+Lansing!Q46+MEC_BHER!Q46+MERALCO!S46+'Future Project 09'!Q46+'NV Energy'!Q46+TPC!Q46+'USTDA_EC_CELEC-EP'!Q46+'Future Project 10'!Q46+UNOPS_VN!Q46+'Future Project 11'!Q46+'SDGE Implementation'!Q46+'Future Project 02'!Q46+'Future Project 03'!Q46+'Future Project 04'!Q46+'Future Project 05'!Q46+'Future Project 06'!Q46+'Future Project 07'!Q46+'Future Project 08'!Q46+Kosovo!Q46</f>
        <v>0</v>
      </c>
      <c r="R46" s="195">
        <f>'AEP D_Nexus'!R46+ANDE_ADMS!R46+'ATCO_OMS Support'!R46+Avangrid_NY!R46+'Avangrid ADMS'!R46+Barbados!R46+'BEL_ED-LF'!R46+'BWP ADMS'!R46+CEATI!R46+Lansing!R46+MEC_BHER!R46+MERALCO!T46+'Future Project 09'!R46+'NV Energy'!R46+TPC!R46+'USTDA_EC_CELEC-EP'!R46+'Future Project 10'!R46+UNOPS_VN!R46+'Future Project 11'!R46+'SDGE Implementation'!R46+'Future Project 02'!R46+'Future Project 03'!R46+'Future Project 04'!R46+'Future Project 05'!R46+'Future Project 06'!R46+'Future Project 07'!R46+'Future Project 08'!R46+Kosovo!R46</f>
        <v>0</v>
      </c>
      <c r="S46" s="195">
        <f>'AEP D_Nexus'!S46+ANDE_ADMS!S46+'ATCO_OMS Support'!S46+Avangrid_NY!S46+'Avangrid ADMS'!S46+Barbados!S46+'BEL_ED-LF'!S46+'BWP ADMS'!S46+CEATI!S46+Lansing!S46+MEC_BHER!S46+MERALCO!U46+'Future Project 09'!S46+'NV Energy'!S46+TPC!S46+'USTDA_EC_CELEC-EP'!S46+'Future Project 10'!S46+UNOPS_VN!S46+'Future Project 11'!S46+'SDGE Implementation'!S46+'Future Project 02'!S46+'Future Project 03'!S46+'Future Project 04'!S46+'Future Project 05'!S46+'Future Project 06'!S46+'Future Project 07'!S46+'Future Project 08'!S46+Kosovo!S46</f>
        <v>0</v>
      </c>
      <c r="T46" s="195">
        <f>'AEP D_Nexus'!T46+ANDE_ADMS!T46+'ATCO_OMS Support'!T46+Avangrid_NY!T46+'Avangrid ADMS'!T46+Barbados!T46+'BEL_ED-LF'!T46+'BWP ADMS'!T46+CEATI!T46+Lansing!T46+MEC_BHER!T46+MERALCO!V46+'Future Project 09'!T46+'NV Energy'!T46+TPC!T46+'USTDA_EC_CELEC-EP'!T46+'Future Project 10'!T46+UNOPS_VN!T46+'Future Project 11'!T46+'SDGE Implementation'!T46+'Future Project 02'!T46+'Future Project 03'!T46+'Future Project 04'!T46+'Future Project 05'!T46+'Future Project 06'!T46+'Future Project 07'!T46+'Future Project 08'!T46+Kosovo!T46</f>
        <v>0</v>
      </c>
      <c r="U46" s="195">
        <f>'AEP D_Nexus'!U46+ANDE_ADMS!U46+'ATCO_OMS Support'!U46+Avangrid_NY!U46+'Avangrid ADMS'!U46+Barbados!U46+'BEL_ED-LF'!U46+'BWP ADMS'!U46+CEATI!U46+Lansing!U46+MEC_BHER!U46+MERALCO!W46+'Future Project 09'!U46+'NV Energy'!U46+TPC!U46+'USTDA_EC_CELEC-EP'!U46+'Future Project 10'!U46+UNOPS_VN!U46+'Future Project 11'!U46+'SDGE Implementation'!U46+'Future Project 02'!U46+'Future Project 03'!U46+'Future Project 04'!U46+'Future Project 05'!U46+'Future Project 06'!U46+'Future Project 07'!U46+'Future Project 08'!U46+Kosovo!U46</f>
        <v>0</v>
      </c>
      <c r="V46" s="195">
        <f>'AEP D_Nexus'!V46+ANDE_ADMS!V46+'ATCO_OMS Support'!V46+Avangrid_NY!V46+'Avangrid ADMS'!V46+Barbados!V46+'BEL_ED-LF'!V46+'BWP ADMS'!V46+CEATI!V46+Lansing!V46+MEC_BHER!V46+MERALCO!X46+'Future Project 09'!V46+'NV Energy'!V46+TPC!V46+'USTDA_EC_CELEC-EP'!V46+'Future Project 10'!V46+UNOPS_VN!V46+'Future Project 11'!V46+'SDGE Implementation'!V46+'Future Project 02'!V46+'Future Project 03'!V46+'Future Project 04'!V46+'Future Project 05'!V46+'Future Project 06'!V46+'Future Project 07'!V46+'Future Project 08'!V46+Kosovo!V46</f>
        <v>0</v>
      </c>
      <c r="W46" s="195">
        <f>'AEP D_Nexus'!W46+ANDE_ADMS!W46+'ATCO_OMS Support'!W46+Avangrid_NY!W46+'Avangrid ADMS'!W46+Barbados!W46+'BEL_ED-LF'!W46+'BWP ADMS'!W46+CEATI!W46+Lansing!W46+MEC_BHER!W46+MERALCO!Y46+'Future Project 09'!W46+'NV Energy'!W46+TPC!W46+'USTDA_EC_CELEC-EP'!W46+'Future Project 10'!W46+UNOPS_VN!W46+'Future Project 11'!W46+'SDGE Implementation'!W46+'Future Project 02'!W46+'Future Project 03'!W46+'Future Project 04'!W46+'Future Project 05'!W46+'Future Project 06'!W46+'Future Project 07'!W46+'Future Project 08'!W46+Kosovo!W46</f>
        <v>0</v>
      </c>
      <c r="X46" s="195">
        <f>'AEP D_Nexus'!X46+ANDE_ADMS!X46+'ATCO_OMS Support'!X46+Avangrid_NY!X46+'Avangrid ADMS'!X46+Barbados!X46+'BEL_ED-LF'!X46+'BWP ADMS'!X46+CEATI!X46+Lansing!X46+MEC_BHER!X46+MERALCO!Z46+'Future Project 09'!X46+'NV Energy'!X46+TPC!X46+'USTDA_EC_CELEC-EP'!X46+'Future Project 10'!X46+UNOPS_VN!X46+'Future Project 11'!X46+'SDGE Implementation'!X46+'Future Project 02'!X46+'Future Project 03'!X46+'Future Project 04'!X46+'Future Project 05'!X46+'Future Project 06'!X46+'Future Project 07'!X46+'Future Project 08'!X46+Kosovo!X46</f>
        <v>0</v>
      </c>
      <c r="Y46" s="195">
        <f>'AEP D_Nexus'!Y46+ANDE_ADMS!Y46+'ATCO_OMS Support'!Y46+Avangrid_NY!Y46+'Avangrid ADMS'!Y46+Barbados!Y46+'BEL_ED-LF'!Y46+'BWP ADMS'!Y46+CEATI!Y46+Lansing!Y46+MEC_BHER!Y46+MERALCO!AA46+'Future Project 09'!Y46+'NV Energy'!Y46+TPC!Y46+'USTDA_EC_CELEC-EP'!Y46+'Future Project 10'!Y46+UNOPS_VN!Y46+'Future Project 11'!Y46+'SDGE Implementation'!Y46+'Future Project 02'!Y46+'Future Project 03'!Y46+'Future Project 04'!Y46+'Future Project 05'!Y46+'Future Project 06'!Y46+'Future Project 07'!Y46+'Future Project 08'!Y46+Kosovo!Y46</f>
        <v>0</v>
      </c>
      <c r="Z46" s="195">
        <f>'AEP D_Nexus'!Z46+ANDE_ADMS!Z46+'ATCO_OMS Support'!Z46+Avangrid_NY!Z46+'Avangrid ADMS'!Z46+Barbados!Z46+'BEL_ED-LF'!Z46+'BWP ADMS'!Z46+CEATI!Z46+Lansing!Z46+MEC_BHER!Z46+MERALCO!AB46+'Future Project 09'!Z46+'NV Energy'!Z46+TPC!Z46+'USTDA_EC_CELEC-EP'!Z46+'Future Project 10'!Z46+UNOPS_VN!Z46+'Future Project 11'!Z46+'SDGE Implementation'!Z46+'Future Project 02'!Z46+'Future Project 03'!Z46+'Future Project 04'!Z46+'Future Project 05'!Z46+'Future Project 06'!Z46+'Future Project 07'!Z46+'Future Project 08'!Z46+Kosovo!Z46</f>
        <v>0</v>
      </c>
      <c r="AA46" s="45">
        <f t="shared" si="12"/>
        <v>0</v>
      </c>
      <c r="AB46" s="45">
        <f t="shared" si="13"/>
        <v>0</v>
      </c>
      <c r="AC46" s="2">
        <f t="shared" si="14"/>
        <v>0</v>
      </c>
      <c r="AD46" s="2">
        <f t="shared" si="15"/>
        <v>0</v>
      </c>
    </row>
    <row r="47" spans="2:30">
      <c r="B47" s="71" t="s">
        <v>96</v>
      </c>
      <c r="C47" s="195">
        <f>'AEP D_Nexus'!C47+ANDE_ADMS!C47+'ATCO_OMS Support'!C47+Avangrid_NY!C47+'Avangrid ADMS'!C47+Barbados!C47+'BEL_ED-LF'!C47+'BWP ADMS'!C47+CEATI!C47+Lansing!C47+MEC_BHER!C47+MERALCO!E47+'Future Project 09'!C47+'NV Energy'!C47+TPC!C47+'USTDA_EC_CELEC-EP'!C47+'Future Project 10'!C47+UNOPS_VN!C47+'Future Project 11'!C47+'SDGE Implementation'!C47+'Future Project 02'!C47+'Future Project 03'!C47+'Future Project 04'!C47+'Future Project 05'!C47+'Future Project 06'!C47+'Future Project 07'!C47+'Future Project 08'!C47+Kosovo!C47</f>
        <v>20</v>
      </c>
      <c r="D47" s="195">
        <f>'AEP D_Nexus'!D47+ANDE_ADMS!D47+'ATCO_OMS Support'!D47+Avangrid_NY!D47+'Avangrid ADMS'!D47+Barbados!D47+'BEL_ED-LF'!D47+'BWP ADMS'!D47+CEATI!D47+Lansing!D47+MEC_BHER!D47+MERALCO!F47+'Future Project 09'!D47+'NV Energy'!D47+TPC!D47+'USTDA_EC_CELEC-EP'!D47+'Future Project 10'!D47+UNOPS_VN!D47+'Future Project 11'!D47+'SDGE Implementation'!D47+'Future Project 02'!D47+'Future Project 03'!D47+'Future Project 04'!D47+'Future Project 05'!D47+'Future Project 06'!D47+'Future Project 07'!D47+'Future Project 08'!D47+Kosovo!D47</f>
        <v>10</v>
      </c>
      <c r="E47" s="195">
        <f>'AEP D_Nexus'!E47+ANDE_ADMS!E47+'ATCO_OMS Support'!E47+Avangrid_NY!E47+'Avangrid ADMS'!E47+Barbados!E47+'BEL_ED-LF'!E47+'BWP ADMS'!E47+CEATI!E47+Lansing!E47+MEC_BHER!E47+MERALCO!G47+'Future Project 09'!E47+'NV Energy'!E47+TPC!E47+'USTDA_EC_CELEC-EP'!E47+'Future Project 10'!E47+UNOPS_VN!E47+'Future Project 11'!E47+'SDGE Implementation'!E47+'Future Project 02'!E47+'Future Project 03'!E47+'Future Project 04'!E47+'Future Project 05'!E47+'Future Project 06'!E47+'Future Project 07'!E47+'Future Project 08'!E47+Kosovo!E47</f>
        <v>20</v>
      </c>
      <c r="F47" s="195">
        <f>'AEP D_Nexus'!F47+ANDE_ADMS!F47+'ATCO_OMS Support'!F47+Avangrid_NY!F47+'Avangrid ADMS'!F47+Barbados!F47+'BEL_ED-LF'!F47+'BWP ADMS'!F47+CEATI!F47+Lansing!F47+MEC_BHER!F47+MERALCO!H47+'Future Project 09'!F47+'NV Energy'!F47+TPC!F47+'USTDA_EC_CELEC-EP'!F47+'Future Project 10'!F47+UNOPS_VN!F47+'Future Project 11'!F47+'SDGE Implementation'!F47+'Future Project 02'!F47+'Future Project 03'!F47+'Future Project 04'!F47+'Future Project 05'!F47+'Future Project 06'!F47+'Future Project 07'!F47+'Future Project 08'!F47+Kosovo!F47</f>
        <v>10</v>
      </c>
      <c r="G47" s="195">
        <f>'AEP D_Nexus'!G47+ANDE_ADMS!G47+'ATCO_OMS Support'!G47+Avangrid_NY!G47+'Avangrid ADMS'!G47+Barbados!G47+'BEL_ED-LF'!G47+'BWP ADMS'!G47+CEATI!G47+Lansing!G47+MEC_BHER!G47+MERALCO!I47+'Future Project 09'!G47+'NV Energy'!G47+TPC!G47+'USTDA_EC_CELEC-EP'!G47+'Future Project 10'!G47+UNOPS_VN!G47+'Future Project 11'!G47+'SDGE Implementation'!G47+'Future Project 02'!G47+'Future Project 03'!G47+'Future Project 04'!G47+'Future Project 05'!G47+'Future Project 06'!G47+'Future Project 07'!G47+'Future Project 08'!G47+Kosovo!G47</f>
        <v>40</v>
      </c>
      <c r="H47" s="195">
        <f>'AEP D_Nexus'!H47+ANDE_ADMS!H47+'ATCO_OMS Support'!H47+Avangrid_NY!H47+'Avangrid ADMS'!H47+Barbados!H47+'BEL_ED-LF'!H47+'BWP ADMS'!H47+CEATI!H47+Lansing!H47+MEC_BHER!H47+MERALCO!J47+'Future Project 09'!H47+'NV Energy'!H47+TPC!H47+'USTDA_EC_CELEC-EP'!H47+'Future Project 10'!H47+UNOPS_VN!H47+'Future Project 11'!H47+'SDGE Implementation'!H47+'Future Project 02'!H47+'Future Project 03'!H47+'Future Project 04'!H47+'Future Project 05'!H47+'Future Project 06'!H47+'Future Project 07'!H47+'Future Project 08'!H47+Kosovo!H47</f>
        <v>20</v>
      </c>
      <c r="I47" s="195">
        <f>'AEP D_Nexus'!I47+ANDE_ADMS!I47+'ATCO_OMS Support'!I47+Avangrid_NY!I47+'Avangrid ADMS'!I47+Barbados!I47+'BEL_ED-LF'!I47+'BWP ADMS'!I47+CEATI!I47+Lansing!I47+MEC_BHER!I47+MERALCO!K47+'Future Project 09'!I47+'NV Energy'!I47+TPC!I47+'USTDA_EC_CELEC-EP'!I47+'Future Project 10'!I47+UNOPS_VN!I47+'Future Project 11'!I47+'SDGE Implementation'!I47+'Future Project 02'!I47+'Future Project 03'!I47+'Future Project 04'!I47+'Future Project 05'!I47+'Future Project 06'!I47+'Future Project 07'!I47+'Future Project 08'!I47+Kosovo!I47</f>
        <v>10</v>
      </c>
      <c r="J47" s="195">
        <f>'AEP D_Nexus'!J47+ANDE_ADMS!J47+'ATCO_OMS Support'!J47+Avangrid_NY!J47+'Avangrid ADMS'!J47+Barbados!J47+'BEL_ED-LF'!J47+'BWP ADMS'!J47+CEATI!J47+Lansing!J47+MEC_BHER!J47+MERALCO!L47+'Future Project 09'!J47+'NV Energy'!J47+TPC!J47+'USTDA_EC_CELEC-EP'!J47+'Future Project 10'!J47+UNOPS_VN!J47+'Future Project 11'!J47+'SDGE Implementation'!J47+'Future Project 02'!J47+'Future Project 03'!J47+'Future Project 04'!J47+'Future Project 05'!J47+'Future Project 06'!J47+'Future Project 07'!J47+'Future Project 08'!J47+Kosovo!J47</f>
        <v>20</v>
      </c>
      <c r="K47" s="195">
        <f>'AEP D_Nexus'!K47+ANDE_ADMS!K47+'ATCO_OMS Support'!K47+Avangrid_NY!K47+'Avangrid ADMS'!K47+Barbados!K47+'BEL_ED-LF'!K47+'BWP ADMS'!K47+CEATI!K47+Lansing!K47+MEC_BHER!K47+MERALCO!M47+'Future Project 09'!K47+'NV Energy'!K47+TPC!K47+'USTDA_EC_CELEC-EP'!K47+'Future Project 10'!K47+UNOPS_VN!K47+'Future Project 11'!K47+'SDGE Implementation'!K47+'Future Project 02'!K47+'Future Project 03'!K47+'Future Project 04'!K47+'Future Project 05'!K47+'Future Project 06'!K47+'Future Project 07'!K47+'Future Project 08'!K47+Kosovo!K47</f>
        <v>10</v>
      </c>
      <c r="L47" s="195">
        <f>'AEP D_Nexus'!L47+ANDE_ADMS!L47+'ATCO_OMS Support'!L47+Avangrid_NY!L47+'Avangrid ADMS'!L47+Barbados!L47+'BEL_ED-LF'!L47+'BWP ADMS'!L47+CEATI!L47+Lansing!L47+MEC_BHER!L47+MERALCO!N47+'Future Project 09'!L47+'NV Energy'!L47+TPC!L47+'USTDA_EC_CELEC-EP'!L47+'Future Project 10'!L47+UNOPS_VN!L47+'Future Project 11'!L47+'SDGE Implementation'!L47+'Future Project 02'!L47+'Future Project 03'!L47+'Future Project 04'!L47+'Future Project 05'!L47+'Future Project 06'!L47+'Future Project 07'!L47+'Future Project 08'!L47+Kosovo!L47</f>
        <v>20</v>
      </c>
      <c r="M47" s="195">
        <f>'AEP D_Nexus'!M47+ANDE_ADMS!M47+'ATCO_OMS Support'!M47+Avangrid_NY!M47+'Avangrid ADMS'!M47+Barbados!M47+'BEL_ED-LF'!M47+'BWP ADMS'!M47+CEATI!M47+Lansing!M47+MEC_BHER!M47+MERALCO!O47+'Future Project 09'!M47+'NV Energy'!M47+TPC!M47+'USTDA_EC_CELEC-EP'!M47+'Future Project 10'!M47+UNOPS_VN!M47+'Future Project 11'!M47+'SDGE Implementation'!M47+'Future Project 02'!M47+'Future Project 03'!M47+'Future Project 04'!M47+'Future Project 05'!M47+'Future Project 06'!M47+'Future Project 07'!M47+'Future Project 08'!M47+Kosovo!M47</f>
        <v>10</v>
      </c>
      <c r="N47" s="195">
        <f>'AEP D_Nexus'!N47+ANDE_ADMS!N47+'ATCO_OMS Support'!N47+Avangrid_NY!N47+'Avangrid ADMS'!N47+Barbados!N47+'BEL_ED-LF'!N47+'BWP ADMS'!N47+CEATI!N47+Lansing!N47+MEC_BHER!N47+MERALCO!P47+'Future Project 09'!N47+'NV Energy'!N47+TPC!N47+'USTDA_EC_CELEC-EP'!N47+'Future Project 10'!N47+UNOPS_VN!N47+'Future Project 11'!N47+'SDGE Implementation'!N47+'Future Project 02'!N47+'Future Project 03'!N47+'Future Project 04'!N47+'Future Project 05'!N47+'Future Project 06'!N47+'Future Project 07'!N47+'Future Project 08'!N47+Kosovo!N47</f>
        <v>40</v>
      </c>
      <c r="O47" s="195">
        <f>'AEP D_Nexus'!O47+ANDE_ADMS!O47+'ATCO_OMS Support'!O47+Avangrid_NY!O47+'Avangrid ADMS'!O47+Barbados!O47+'BEL_ED-LF'!O47+'BWP ADMS'!O47+CEATI!O47+Lansing!O47+MEC_BHER!O47+MERALCO!Q47+'Future Project 09'!O47+'NV Energy'!O47+TPC!O47+'USTDA_EC_CELEC-EP'!O47+'Future Project 10'!O47+UNOPS_VN!O47+'Future Project 11'!O47+'SDGE Implementation'!O47+'Future Project 02'!O47+'Future Project 03'!O47+'Future Project 04'!O47+'Future Project 05'!O47+'Future Project 06'!O47+'Future Project 07'!O47+'Future Project 08'!O47+Kosovo!O47</f>
        <v>10</v>
      </c>
      <c r="P47" s="195">
        <f>'AEP D_Nexus'!P47+ANDE_ADMS!P47+'ATCO_OMS Support'!P47+Avangrid_NY!P47+'Avangrid ADMS'!P47+Barbados!P47+'BEL_ED-LF'!P47+'BWP ADMS'!P47+CEATI!P47+Lansing!P47+MEC_BHER!P47+MERALCO!R47+'Future Project 09'!P47+'NV Energy'!P47+TPC!P47+'USTDA_EC_CELEC-EP'!P47+'Future Project 10'!P47+UNOPS_VN!P47+'Future Project 11'!P47+'SDGE Implementation'!P47+'Future Project 02'!P47+'Future Project 03'!P47+'Future Project 04'!P47+'Future Project 05'!P47+'Future Project 06'!P47+'Future Project 07'!P47+'Future Project 08'!P47+Kosovo!P47</f>
        <v>20</v>
      </c>
      <c r="Q47" s="195">
        <f>'AEP D_Nexus'!Q47+ANDE_ADMS!Q47+'ATCO_OMS Support'!Q47+Avangrid_NY!Q47+'Avangrid ADMS'!Q47+Barbados!Q47+'BEL_ED-LF'!Q47+'BWP ADMS'!Q47+CEATI!Q47+Lansing!Q47+MEC_BHER!Q47+MERALCO!S47+'Future Project 09'!Q47+'NV Energy'!Q47+TPC!Q47+'USTDA_EC_CELEC-EP'!Q47+'Future Project 10'!Q47+UNOPS_VN!Q47+'Future Project 11'!Q47+'SDGE Implementation'!Q47+'Future Project 02'!Q47+'Future Project 03'!Q47+'Future Project 04'!Q47+'Future Project 05'!Q47+'Future Project 06'!Q47+'Future Project 07'!Q47+'Future Project 08'!Q47+Kosovo!Q47</f>
        <v>10</v>
      </c>
      <c r="R47" s="195">
        <f>'AEP D_Nexus'!R47+ANDE_ADMS!R47+'ATCO_OMS Support'!R47+Avangrid_NY!R47+'Avangrid ADMS'!R47+Barbados!R47+'BEL_ED-LF'!R47+'BWP ADMS'!R47+CEATI!R47+Lansing!R47+MEC_BHER!R47+MERALCO!T47+'Future Project 09'!R47+'NV Energy'!R47+TPC!R47+'USTDA_EC_CELEC-EP'!R47+'Future Project 10'!R47+UNOPS_VN!R47+'Future Project 11'!R47+'SDGE Implementation'!R47+'Future Project 02'!R47+'Future Project 03'!R47+'Future Project 04'!R47+'Future Project 05'!R47+'Future Project 06'!R47+'Future Project 07'!R47+'Future Project 08'!R47+Kosovo!R47</f>
        <v>20</v>
      </c>
      <c r="S47" s="195">
        <f>'AEP D_Nexus'!S47+ANDE_ADMS!S47+'ATCO_OMS Support'!S47+Avangrid_NY!S47+'Avangrid ADMS'!S47+Barbados!S47+'BEL_ED-LF'!S47+'BWP ADMS'!S47+CEATI!S47+Lansing!S47+MEC_BHER!S47+MERALCO!U47+'Future Project 09'!S47+'NV Energy'!S47+TPC!S47+'USTDA_EC_CELEC-EP'!S47+'Future Project 10'!S47+UNOPS_VN!S47+'Future Project 11'!S47+'SDGE Implementation'!S47+'Future Project 02'!S47+'Future Project 03'!S47+'Future Project 04'!S47+'Future Project 05'!S47+'Future Project 06'!S47+'Future Project 07'!S47+'Future Project 08'!S47+Kosovo!S47</f>
        <v>10</v>
      </c>
      <c r="T47" s="195">
        <f>'AEP D_Nexus'!T47+ANDE_ADMS!T47+'ATCO_OMS Support'!T47+Avangrid_NY!T47+'Avangrid ADMS'!T47+Barbados!T47+'BEL_ED-LF'!T47+'BWP ADMS'!T47+CEATI!T47+Lansing!T47+MEC_BHER!T47+MERALCO!V47+'Future Project 09'!T47+'NV Energy'!T47+TPC!T47+'USTDA_EC_CELEC-EP'!T47+'Future Project 10'!T47+UNOPS_VN!T47+'Future Project 11'!T47+'SDGE Implementation'!T47+'Future Project 02'!T47+'Future Project 03'!T47+'Future Project 04'!T47+'Future Project 05'!T47+'Future Project 06'!T47+'Future Project 07'!T47+'Future Project 08'!T47+Kosovo!T47</f>
        <v>20</v>
      </c>
      <c r="U47" s="195">
        <f>'AEP D_Nexus'!U47+ANDE_ADMS!U47+'ATCO_OMS Support'!U47+Avangrid_NY!U47+'Avangrid ADMS'!U47+Barbados!U47+'BEL_ED-LF'!U47+'BWP ADMS'!U47+CEATI!U47+Lansing!U47+MEC_BHER!U47+MERALCO!W47+'Future Project 09'!U47+'NV Energy'!U47+TPC!U47+'USTDA_EC_CELEC-EP'!U47+'Future Project 10'!U47+UNOPS_VN!U47+'Future Project 11'!U47+'SDGE Implementation'!U47+'Future Project 02'!U47+'Future Project 03'!U47+'Future Project 04'!U47+'Future Project 05'!U47+'Future Project 06'!U47+'Future Project 07'!U47+'Future Project 08'!U47+Kosovo!U47</f>
        <v>10</v>
      </c>
      <c r="V47" s="195">
        <f>'AEP D_Nexus'!V47+ANDE_ADMS!V47+'ATCO_OMS Support'!V47+Avangrid_NY!V47+'Avangrid ADMS'!V47+Barbados!V47+'BEL_ED-LF'!V47+'BWP ADMS'!V47+CEATI!V47+Lansing!V47+MEC_BHER!V47+MERALCO!X47+'Future Project 09'!V47+'NV Energy'!V47+TPC!V47+'USTDA_EC_CELEC-EP'!V47+'Future Project 10'!V47+UNOPS_VN!V47+'Future Project 11'!V47+'SDGE Implementation'!V47+'Future Project 02'!V47+'Future Project 03'!V47+'Future Project 04'!V47+'Future Project 05'!V47+'Future Project 06'!V47+'Future Project 07'!V47+'Future Project 08'!V47+Kosovo!V47</f>
        <v>10</v>
      </c>
      <c r="W47" s="195">
        <f>'AEP D_Nexus'!W47+ANDE_ADMS!W47+'ATCO_OMS Support'!W47+Avangrid_NY!W47+'Avangrid ADMS'!W47+Barbados!W47+'BEL_ED-LF'!W47+'BWP ADMS'!W47+CEATI!W47+Lansing!W47+MEC_BHER!W47+MERALCO!Y47+'Future Project 09'!W47+'NV Energy'!W47+TPC!W47+'USTDA_EC_CELEC-EP'!W47+'Future Project 10'!W47+UNOPS_VN!W47+'Future Project 11'!W47+'SDGE Implementation'!W47+'Future Project 02'!W47+'Future Project 03'!W47+'Future Project 04'!W47+'Future Project 05'!W47+'Future Project 06'!W47+'Future Project 07'!W47+'Future Project 08'!W47+Kosovo!W47</f>
        <v>10</v>
      </c>
      <c r="X47" s="195">
        <f>'AEP D_Nexus'!X47+ANDE_ADMS!X47+'ATCO_OMS Support'!X47+Avangrid_NY!X47+'Avangrid ADMS'!X47+Barbados!X47+'BEL_ED-LF'!X47+'BWP ADMS'!X47+CEATI!X47+Lansing!X47+MEC_BHER!X47+MERALCO!Z47+'Future Project 09'!X47+'NV Energy'!X47+TPC!X47+'USTDA_EC_CELEC-EP'!X47+'Future Project 10'!X47+UNOPS_VN!X47+'Future Project 11'!X47+'SDGE Implementation'!X47+'Future Project 02'!X47+'Future Project 03'!X47+'Future Project 04'!X47+'Future Project 05'!X47+'Future Project 06'!X47+'Future Project 07'!X47+'Future Project 08'!X47+Kosovo!X47</f>
        <v>10</v>
      </c>
      <c r="Y47" s="195">
        <f>'AEP D_Nexus'!Y47+ANDE_ADMS!Y47+'ATCO_OMS Support'!Y47+Avangrid_NY!Y47+'Avangrid ADMS'!Y47+Barbados!Y47+'BEL_ED-LF'!Y47+'BWP ADMS'!Y47+CEATI!Y47+Lansing!Y47+MEC_BHER!Y47+MERALCO!AA47+'Future Project 09'!Y47+'NV Energy'!Y47+TPC!Y47+'USTDA_EC_CELEC-EP'!Y47+'Future Project 10'!Y47+UNOPS_VN!Y47+'Future Project 11'!Y47+'SDGE Implementation'!Y47+'Future Project 02'!Y47+'Future Project 03'!Y47+'Future Project 04'!Y47+'Future Project 05'!Y47+'Future Project 06'!Y47+'Future Project 07'!Y47+'Future Project 08'!Y47+Kosovo!Y47</f>
        <v>10</v>
      </c>
      <c r="Z47" s="195">
        <f>'AEP D_Nexus'!Z47+ANDE_ADMS!Z47+'ATCO_OMS Support'!Z47+Avangrid_NY!Z47+'Avangrid ADMS'!Z47+Barbados!Z47+'BEL_ED-LF'!Z47+'BWP ADMS'!Z47+CEATI!Z47+Lansing!Z47+MEC_BHER!Z47+MERALCO!AB47+'Future Project 09'!Z47+'NV Energy'!Z47+TPC!Z47+'USTDA_EC_CELEC-EP'!Z47+'Future Project 10'!Z47+UNOPS_VN!Z47+'Future Project 11'!Z47+'SDGE Implementation'!Z47+'Future Project 02'!Z47+'Future Project 03'!Z47+'Future Project 04'!Z47+'Future Project 05'!Z47+'Future Project 06'!Z47+'Future Project 07'!Z47+'Future Project 08'!Z47+Kosovo!Z47</f>
        <v>10</v>
      </c>
      <c r="AA47" s="45">
        <f t="shared" si="12"/>
        <v>180</v>
      </c>
      <c r="AB47" s="45">
        <f t="shared" si="13"/>
        <v>230</v>
      </c>
      <c r="AC47" s="2">
        <f t="shared" si="14"/>
        <v>0.35714285714285715</v>
      </c>
      <c r="AD47" s="2">
        <f t="shared" si="15"/>
        <v>0.11557788944723618</v>
      </c>
    </row>
    <row r="48" spans="2:30">
      <c r="B48" s="71" t="s">
        <v>97</v>
      </c>
      <c r="C48" s="195">
        <f>'AEP D_Nexus'!C48+ANDE_ADMS!C48+'ATCO_OMS Support'!C48+Avangrid_NY!C48+'Avangrid ADMS'!C48+Barbados!C48+'BEL_ED-LF'!C48+'BWP ADMS'!C48+CEATI!C48+Lansing!C48+MEC_BHER!C48+MERALCO!E48+'Future Project 09'!C48+'NV Energy'!C48+TPC!C48+'USTDA_EC_CELEC-EP'!C48+'Future Project 10'!C48+UNOPS_VN!C48+'Future Project 11'!C48+'SDGE Implementation'!C48+'Future Project 02'!C48+'Future Project 03'!C48+'Future Project 04'!C48+'Future Project 05'!C48+'Future Project 06'!C48+'Future Project 07'!C48+'Future Project 08'!C48+Kosovo!C48</f>
        <v>0</v>
      </c>
      <c r="D48" s="195">
        <f>'AEP D_Nexus'!D48+ANDE_ADMS!D48+'ATCO_OMS Support'!D48+Avangrid_NY!D48+'Avangrid ADMS'!D48+Barbados!D48+'BEL_ED-LF'!D48+'BWP ADMS'!D48+CEATI!D48+Lansing!D48+MEC_BHER!D48+MERALCO!F48+'Future Project 09'!D48+'NV Energy'!D48+TPC!D48+'USTDA_EC_CELEC-EP'!D48+'Future Project 10'!D48+UNOPS_VN!D48+'Future Project 11'!D48+'SDGE Implementation'!D48+'Future Project 02'!D48+'Future Project 03'!D48+'Future Project 04'!D48+'Future Project 05'!D48+'Future Project 06'!D48+'Future Project 07'!D48+'Future Project 08'!D48+Kosovo!D48</f>
        <v>0</v>
      </c>
      <c r="E48" s="195">
        <f>'AEP D_Nexus'!E48+ANDE_ADMS!E48+'ATCO_OMS Support'!E48+Avangrid_NY!E48+'Avangrid ADMS'!E48+Barbados!E48+'BEL_ED-LF'!E48+'BWP ADMS'!E48+CEATI!E48+Lansing!E48+MEC_BHER!E48+MERALCO!G48+'Future Project 09'!E48+'NV Energy'!E48+TPC!E48+'USTDA_EC_CELEC-EP'!E48+'Future Project 10'!E48+UNOPS_VN!E48+'Future Project 11'!E48+'SDGE Implementation'!E48+'Future Project 02'!E48+'Future Project 03'!E48+'Future Project 04'!E48+'Future Project 05'!E48+'Future Project 06'!E48+'Future Project 07'!E48+'Future Project 08'!E48+Kosovo!E48</f>
        <v>0</v>
      </c>
      <c r="F48" s="195">
        <f>'AEP D_Nexus'!F48+ANDE_ADMS!F48+'ATCO_OMS Support'!F48+Avangrid_NY!F48+'Avangrid ADMS'!F48+Barbados!F48+'BEL_ED-LF'!F48+'BWP ADMS'!F48+CEATI!F48+Lansing!F48+MEC_BHER!F48+MERALCO!H48+'Future Project 09'!F48+'NV Energy'!F48+TPC!F48+'USTDA_EC_CELEC-EP'!F48+'Future Project 10'!F48+UNOPS_VN!F48+'Future Project 11'!F48+'SDGE Implementation'!F48+'Future Project 02'!F48+'Future Project 03'!F48+'Future Project 04'!F48+'Future Project 05'!F48+'Future Project 06'!F48+'Future Project 07'!F48+'Future Project 08'!F48+Kosovo!F48</f>
        <v>0</v>
      </c>
      <c r="G48" s="195">
        <f>'AEP D_Nexus'!G48+ANDE_ADMS!G48+'ATCO_OMS Support'!G48+Avangrid_NY!G48+'Avangrid ADMS'!G48+Barbados!G48+'BEL_ED-LF'!G48+'BWP ADMS'!G48+CEATI!G48+Lansing!G48+MEC_BHER!G48+MERALCO!I48+'Future Project 09'!G48+'NV Energy'!G48+TPC!G48+'USTDA_EC_CELEC-EP'!G48+'Future Project 10'!G48+UNOPS_VN!G48+'Future Project 11'!G48+'SDGE Implementation'!G48+'Future Project 02'!G48+'Future Project 03'!G48+'Future Project 04'!G48+'Future Project 05'!G48+'Future Project 06'!G48+'Future Project 07'!G48+'Future Project 08'!G48+Kosovo!G48</f>
        <v>0</v>
      </c>
      <c r="H48" s="195">
        <f>'AEP D_Nexus'!H48+ANDE_ADMS!H48+'ATCO_OMS Support'!H48+Avangrid_NY!H48+'Avangrid ADMS'!H48+Barbados!H48+'BEL_ED-LF'!H48+'BWP ADMS'!H48+CEATI!H48+Lansing!H48+MEC_BHER!H48+MERALCO!J48+'Future Project 09'!H48+'NV Energy'!H48+TPC!H48+'USTDA_EC_CELEC-EP'!H48+'Future Project 10'!H48+UNOPS_VN!H48+'Future Project 11'!H48+'SDGE Implementation'!H48+'Future Project 02'!H48+'Future Project 03'!H48+'Future Project 04'!H48+'Future Project 05'!H48+'Future Project 06'!H48+'Future Project 07'!H48+'Future Project 08'!H48+Kosovo!H48</f>
        <v>0</v>
      </c>
      <c r="I48" s="195">
        <f>'AEP D_Nexus'!I48+ANDE_ADMS!I48+'ATCO_OMS Support'!I48+Avangrid_NY!I48+'Avangrid ADMS'!I48+Barbados!I48+'BEL_ED-LF'!I48+'BWP ADMS'!I48+CEATI!I48+Lansing!I48+MEC_BHER!I48+MERALCO!K48+'Future Project 09'!I48+'NV Energy'!I48+TPC!I48+'USTDA_EC_CELEC-EP'!I48+'Future Project 10'!I48+UNOPS_VN!I48+'Future Project 11'!I48+'SDGE Implementation'!I48+'Future Project 02'!I48+'Future Project 03'!I48+'Future Project 04'!I48+'Future Project 05'!I48+'Future Project 06'!I48+'Future Project 07'!I48+'Future Project 08'!I48+Kosovo!I48</f>
        <v>0</v>
      </c>
      <c r="J48" s="195">
        <f>'AEP D_Nexus'!J48+ANDE_ADMS!J48+'ATCO_OMS Support'!J48+Avangrid_NY!J48+'Avangrid ADMS'!J48+Barbados!J48+'BEL_ED-LF'!J48+'BWP ADMS'!J48+CEATI!J48+Lansing!J48+MEC_BHER!J48+MERALCO!L48+'Future Project 09'!J48+'NV Energy'!J48+TPC!J48+'USTDA_EC_CELEC-EP'!J48+'Future Project 10'!J48+UNOPS_VN!J48+'Future Project 11'!J48+'SDGE Implementation'!J48+'Future Project 02'!J48+'Future Project 03'!J48+'Future Project 04'!J48+'Future Project 05'!J48+'Future Project 06'!J48+'Future Project 07'!J48+'Future Project 08'!J48+Kosovo!J48</f>
        <v>0</v>
      </c>
      <c r="K48" s="195">
        <f>'AEP D_Nexus'!K48+ANDE_ADMS!K48+'ATCO_OMS Support'!K48+Avangrid_NY!K48+'Avangrid ADMS'!K48+Barbados!K48+'BEL_ED-LF'!K48+'BWP ADMS'!K48+CEATI!K48+Lansing!K48+MEC_BHER!K48+MERALCO!M48+'Future Project 09'!K48+'NV Energy'!K48+TPC!K48+'USTDA_EC_CELEC-EP'!K48+'Future Project 10'!K48+UNOPS_VN!K48+'Future Project 11'!K48+'SDGE Implementation'!K48+'Future Project 02'!K48+'Future Project 03'!K48+'Future Project 04'!K48+'Future Project 05'!K48+'Future Project 06'!K48+'Future Project 07'!K48+'Future Project 08'!K48+Kosovo!K48</f>
        <v>0</v>
      </c>
      <c r="L48" s="195">
        <f>'AEP D_Nexus'!L48+ANDE_ADMS!L48+'ATCO_OMS Support'!L48+Avangrid_NY!L48+'Avangrid ADMS'!L48+Barbados!L48+'BEL_ED-LF'!L48+'BWP ADMS'!L48+CEATI!L48+Lansing!L48+MEC_BHER!L48+MERALCO!N48+'Future Project 09'!L48+'NV Energy'!L48+TPC!L48+'USTDA_EC_CELEC-EP'!L48+'Future Project 10'!L48+UNOPS_VN!L48+'Future Project 11'!L48+'SDGE Implementation'!L48+'Future Project 02'!L48+'Future Project 03'!L48+'Future Project 04'!L48+'Future Project 05'!L48+'Future Project 06'!L48+'Future Project 07'!L48+'Future Project 08'!L48+Kosovo!L48</f>
        <v>0</v>
      </c>
      <c r="M48" s="195">
        <f>'AEP D_Nexus'!M48+ANDE_ADMS!M48+'ATCO_OMS Support'!M48+Avangrid_NY!M48+'Avangrid ADMS'!M48+Barbados!M48+'BEL_ED-LF'!M48+'BWP ADMS'!M48+CEATI!M48+Lansing!M48+MEC_BHER!M48+MERALCO!O48+'Future Project 09'!M48+'NV Energy'!M48+TPC!M48+'USTDA_EC_CELEC-EP'!M48+'Future Project 10'!M48+UNOPS_VN!M48+'Future Project 11'!M48+'SDGE Implementation'!M48+'Future Project 02'!M48+'Future Project 03'!M48+'Future Project 04'!M48+'Future Project 05'!M48+'Future Project 06'!M48+'Future Project 07'!M48+'Future Project 08'!M48+Kosovo!M48</f>
        <v>0</v>
      </c>
      <c r="N48" s="195">
        <f>'AEP D_Nexus'!N48+ANDE_ADMS!N48+'ATCO_OMS Support'!N48+Avangrid_NY!N48+'Avangrid ADMS'!N48+Barbados!N48+'BEL_ED-LF'!N48+'BWP ADMS'!N48+CEATI!N48+Lansing!N48+MEC_BHER!N48+MERALCO!P48+'Future Project 09'!N48+'NV Energy'!N48+TPC!N48+'USTDA_EC_CELEC-EP'!N48+'Future Project 10'!N48+UNOPS_VN!N48+'Future Project 11'!N48+'SDGE Implementation'!N48+'Future Project 02'!N48+'Future Project 03'!N48+'Future Project 04'!N48+'Future Project 05'!N48+'Future Project 06'!N48+'Future Project 07'!N48+'Future Project 08'!N48+Kosovo!N48</f>
        <v>0</v>
      </c>
      <c r="O48" s="195">
        <f>'AEP D_Nexus'!O48+ANDE_ADMS!O48+'ATCO_OMS Support'!O48+Avangrid_NY!O48+'Avangrid ADMS'!O48+Barbados!O48+'BEL_ED-LF'!O48+'BWP ADMS'!O48+CEATI!O48+Lansing!O48+MEC_BHER!O48+MERALCO!Q48+'Future Project 09'!O48+'NV Energy'!O48+TPC!O48+'USTDA_EC_CELEC-EP'!O48+'Future Project 10'!O48+UNOPS_VN!O48+'Future Project 11'!O48+'SDGE Implementation'!O48+'Future Project 02'!O48+'Future Project 03'!O48+'Future Project 04'!O48+'Future Project 05'!O48+'Future Project 06'!O48+'Future Project 07'!O48+'Future Project 08'!O48+Kosovo!O48</f>
        <v>0</v>
      </c>
      <c r="P48" s="195">
        <f>'AEP D_Nexus'!P48+ANDE_ADMS!P48+'ATCO_OMS Support'!P48+Avangrid_NY!P48+'Avangrid ADMS'!P48+Barbados!P48+'BEL_ED-LF'!P48+'BWP ADMS'!P48+CEATI!P48+Lansing!P48+MEC_BHER!P48+MERALCO!R48+'Future Project 09'!P48+'NV Energy'!P48+TPC!P48+'USTDA_EC_CELEC-EP'!P48+'Future Project 10'!P48+UNOPS_VN!P48+'Future Project 11'!P48+'SDGE Implementation'!P48+'Future Project 02'!P48+'Future Project 03'!P48+'Future Project 04'!P48+'Future Project 05'!P48+'Future Project 06'!P48+'Future Project 07'!P48+'Future Project 08'!P48+Kosovo!P48</f>
        <v>0</v>
      </c>
      <c r="Q48" s="195">
        <f>'AEP D_Nexus'!Q48+ANDE_ADMS!Q48+'ATCO_OMS Support'!Q48+Avangrid_NY!Q48+'Avangrid ADMS'!Q48+Barbados!Q48+'BEL_ED-LF'!Q48+'BWP ADMS'!Q48+CEATI!Q48+Lansing!Q48+MEC_BHER!Q48+MERALCO!S48+'Future Project 09'!Q48+'NV Energy'!Q48+TPC!Q48+'USTDA_EC_CELEC-EP'!Q48+'Future Project 10'!Q48+UNOPS_VN!Q48+'Future Project 11'!Q48+'SDGE Implementation'!Q48+'Future Project 02'!Q48+'Future Project 03'!Q48+'Future Project 04'!Q48+'Future Project 05'!Q48+'Future Project 06'!Q48+'Future Project 07'!Q48+'Future Project 08'!Q48+Kosovo!Q48</f>
        <v>0</v>
      </c>
      <c r="R48" s="195">
        <f>'AEP D_Nexus'!R48+ANDE_ADMS!R48+'ATCO_OMS Support'!R48+Avangrid_NY!R48+'Avangrid ADMS'!R48+Barbados!R48+'BEL_ED-LF'!R48+'BWP ADMS'!R48+CEATI!R48+Lansing!R48+MEC_BHER!R48+MERALCO!T48+'Future Project 09'!R48+'NV Energy'!R48+TPC!R48+'USTDA_EC_CELEC-EP'!R48+'Future Project 10'!R48+UNOPS_VN!R48+'Future Project 11'!R48+'SDGE Implementation'!R48+'Future Project 02'!R48+'Future Project 03'!R48+'Future Project 04'!R48+'Future Project 05'!R48+'Future Project 06'!R48+'Future Project 07'!R48+'Future Project 08'!R48+Kosovo!R48</f>
        <v>0</v>
      </c>
      <c r="S48" s="195">
        <f>'AEP D_Nexus'!S48+ANDE_ADMS!S48+'ATCO_OMS Support'!S48+Avangrid_NY!S48+'Avangrid ADMS'!S48+Barbados!S48+'BEL_ED-LF'!S48+'BWP ADMS'!S48+CEATI!S48+Lansing!S48+MEC_BHER!S48+MERALCO!U48+'Future Project 09'!S48+'NV Energy'!S48+TPC!S48+'USTDA_EC_CELEC-EP'!S48+'Future Project 10'!S48+UNOPS_VN!S48+'Future Project 11'!S48+'SDGE Implementation'!S48+'Future Project 02'!S48+'Future Project 03'!S48+'Future Project 04'!S48+'Future Project 05'!S48+'Future Project 06'!S48+'Future Project 07'!S48+'Future Project 08'!S48+Kosovo!S48</f>
        <v>0</v>
      </c>
      <c r="T48" s="195">
        <f>'AEP D_Nexus'!T48+ANDE_ADMS!T48+'ATCO_OMS Support'!T48+Avangrid_NY!T48+'Avangrid ADMS'!T48+Barbados!T48+'BEL_ED-LF'!T48+'BWP ADMS'!T48+CEATI!T48+Lansing!T48+MEC_BHER!T48+MERALCO!V48+'Future Project 09'!T48+'NV Energy'!T48+TPC!T48+'USTDA_EC_CELEC-EP'!T48+'Future Project 10'!T48+UNOPS_VN!T48+'Future Project 11'!T48+'SDGE Implementation'!T48+'Future Project 02'!T48+'Future Project 03'!T48+'Future Project 04'!T48+'Future Project 05'!T48+'Future Project 06'!T48+'Future Project 07'!T48+'Future Project 08'!T48+Kosovo!T48</f>
        <v>0</v>
      </c>
      <c r="U48" s="195">
        <f>'AEP D_Nexus'!U48+ANDE_ADMS!U48+'ATCO_OMS Support'!U48+Avangrid_NY!U48+'Avangrid ADMS'!U48+Barbados!U48+'BEL_ED-LF'!U48+'BWP ADMS'!U48+CEATI!U48+Lansing!U48+MEC_BHER!U48+MERALCO!W48+'Future Project 09'!U48+'NV Energy'!U48+TPC!U48+'USTDA_EC_CELEC-EP'!U48+'Future Project 10'!U48+UNOPS_VN!U48+'Future Project 11'!U48+'SDGE Implementation'!U48+'Future Project 02'!U48+'Future Project 03'!U48+'Future Project 04'!U48+'Future Project 05'!U48+'Future Project 06'!U48+'Future Project 07'!U48+'Future Project 08'!U48+Kosovo!U48</f>
        <v>0</v>
      </c>
      <c r="V48" s="195">
        <f>'AEP D_Nexus'!V48+ANDE_ADMS!V48+'ATCO_OMS Support'!V48+Avangrid_NY!V48+'Avangrid ADMS'!V48+Barbados!V48+'BEL_ED-LF'!V48+'BWP ADMS'!V48+CEATI!V48+Lansing!V48+MEC_BHER!V48+MERALCO!X48+'Future Project 09'!V48+'NV Energy'!V48+TPC!V48+'USTDA_EC_CELEC-EP'!V48+'Future Project 10'!V48+UNOPS_VN!V48+'Future Project 11'!V48+'SDGE Implementation'!V48+'Future Project 02'!V48+'Future Project 03'!V48+'Future Project 04'!V48+'Future Project 05'!V48+'Future Project 06'!V48+'Future Project 07'!V48+'Future Project 08'!V48+Kosovo!V48</f>
        <v>0</v>
      </c>
      <c r="W48" s="195">
        <f>'AEP D_Nexus'!W48+ANDE_ADMS!W48+'ATCO_OMS Support'!W48+Avangrid_NY!W48+'Avangrid ADMS'!W48+Barbados!W48+'BEL_ED-LF'!W48+'BWP ADMS'!W48+CEATI!W48+Lansing!W48+MEC_BHER!W48+MERALCO!Y48+'Future Project 09'!W48+'NV Energy'!W48+TPC!W48+'USTDA_EC_CELEC-EP'!W48+'Future Project 10'!W48+UNOPS_VN!W48+'Future Project 11'!W48+'SDGE Implementation'!W48+'Future Project 02'!W48+'Future Project 03'!W48+'Future Project 04'!W48+'Future Project 05'!W48+'Future Project 06'!W48+'Future Project 07'!W48+'Future Project 08'!W48+Kosovo!W48</f>
        <v>0</v>
      </c>
      <c r="X48" s="195">
        <f>'AEP D_Nexus'!X48+ANDE_ADMS!X48+'ATCO_OMS Support'!X48+Avangrid_NY!X48+'Avangrid ADMS'!X48+Barbados!X48+'BEL_ED-LF'!X48+'BWP ADMS'!X48+CEATI!X48+Lansing!X48+MEC_BHER!X48+MERALCO!Z48+'Future Project 09'!X48+'NV Energy'!X48+TPC!X48+'USTDA_EC_CELEC-EP'!X48+'Future Project 10'!X48+UNOPS_VN!X48+'Future Project 11'!X48+'SDGE Implementation'!X48+'Future Project 02'!X48+'Future Project 03'!X48+'Future Project 04'!X48+'Future Project 05'!X48+'Future Project 06'!X48+'Future Project 07'!X48+'Future Project 08'!X48+Kosovo!X48</f>
        <v>0</v>
      </c>
      <c r="Y48" s="195">
        <f>'AEP D_Nexus'!Y48+ANDE_ADMS!Y48+'ATCO_OMS Support'!Y48+Avangrid_NY!Y48+'Avangrid ADMS'!Y48+Barbados!Y48+'BEL_ED-LF'!Y48+'BWP ADMS'!Y48+CEATI!Y48+Lansing!Y48+MEC_BHER!Y48+MERALCO!AA48+'Future Project 09'!Y48+'NV Energy'!Y48+TPC!Y48+'USTDA_EC_CELEC-EP'!Y48+'Future Project 10'!Y48+UNOPS_VN!Y48+'Future Project 11'!Y48+'SDGE Implementation'!Y48+'Future Project 02'!Y48+'Future Project 03'!Y48+'Future Project 04'!Y48+'Future Project 05'!Y48+'Future Project 06'!Y48+'Future Project 07'!Y48+'Future Project 08'!Y48+Kosovo!Y48</f>
        <v>0</v>
      </c>
      <c r="Z48" s="195">
        <f>'AEP D_Nexus'!Z48+ANDE_ADMS!Z48+'ATCO_OMS Support'!Z48+Avangrid_NY!Z48+'Avangrid ADMS'!Z48+Barbados!Z48+'BEL_ED-LF'!Z48+'BWP ADMS'!Z48+CEATI!Z48+Lansing!Z48+MEC_BHER!Z48+MERALCO!AB48+'Future Project 09'!Z48+'NV Energy'!Z48+TPC!Z48+'USTDA_EC_CELEC-EP'!Z48+'Future Project 10'!Z48+UNOPS_VN!Z48+'Future Project 11'!Z48+'SDGE Implementation'!Z48+'Future Project 02'!Z48+'Future Project 03'!Z48+'Future Project 04'!Z48+'Future Project 05'!Z48+'Future Project 06'!Z48+'Future Project 07'!Z48+'Future Project 08'!Z48+Kosovo!Z48</f>
        <v>0</v>
      </c>
      <c r="AA48" s="45">
        <f t="shared" si="12"/>
        <v>0</v>
      </c>
      <c r="AB48" s="45">
        <f t="shared" si="13"/>
        <v>0</v>
      </c>
      <c r="AC48" s="2">
        <f t="shared" si="14"/>
        <v>0</v>
      </c>
      <c r="AD48" s="2">
        <f t="shared" si="15"/>
        <v>0</v>
      </c>
    </row>
    <row r="49" spans="2:27">
      <c r="B49" s="71" t="s">
        <v>98</v>
      </c>
      <c r="C49" s="195">
        <f>'AEP D_Nexus'!C49+ANDE_ADMS!C49+'ATCO_OMS Support'!C49+Avangrid_NY!C49+'Avangrid ADMS'!C49+Barbados!C49+'BEL_ED-LF'!C49+'BWP ADMS'!C49+CEATI!C49+Lansing!C49+MEC_BHER!C49+MERALCO!E49+'Future Project 09'!C49+'NV Energy'!C49+TPC!C49+'USTDA_EC_CELEC-EP'!C49+'Future Project 10'!C49+UNOPS_VN!C49+'Future Project 11'!C49+'SDGE Implementation'!C49+'Future Project 02'!C49+'Future Project 03'!C49+'Future Project 04'!C49+'Future Project 05'!C49+'Future Project 06'!C49+'Future Project 07'!C49+'Future Project 08'!C49+Kosovo!C49</f>
        <v>0</v>
      </c>
      <c r="D49" s="195">
        <f>'AEP D_Nexus'!D49+ANDE_ADMS!D49+'ATCO_OMS Support'!D49+Avangrid_NY!D49+'Avangrid ADMS'!D49+Barbados!D49+'BEL_ED-LF'!D49+'BWP ADMS'!D49+CEATI!D49+Lansing!D49+MEC_BHER!D49+MERALCO!F49+'Future Project 09'!D49+'NV Energy'!D49+TPC!D49+'USTDA_EC_CELEC-EP'!D49+'Future Project 10'!D49+UNOPS_VN!D49+'Future Project 11'!D49+'SDGE Implementation'!D49+'Future Project 02'!D49+'Future Project 03'!D49+'Future Project 04'!D49+'Future Project 05'!D49+'Future Project 06'!D49+'Future Project 07'!D49+'Future Project 08'!D49+Kosovo!D49</f>
        <v>0</v>
      </c>
      <c r="E49" s="195">
        <f>'AEP D_Nexus'!E49+ANDE_ADMS!E49+'ATCO_OMS Support'!E49+Avangrid_NY!E49+'Avangrid ADMS'!E49+Barbados!E49+'BEL_ED-LF'!E49+'BWP ADMS'!E49+CEATI!E49+Lansing!E49+MEC_BHER!E49+MERALCO!G49+'Future Project 09'!E49+'NV Energy'!E49+TPC!E49+'USTDA_EC_CELEC-EP'!E49+'Future Project 10'!E49+UNOPS_VN!E49+'Future Project 11'!E49+'SDGE Implementation'!E49+'Future Project 02'!E49+'Future Project 03'!E49+'Future Project 04'!E49+'Future Project 05'!E49+'Future Project 06'!E49+'Future Project 07'!E49+'Future Project 08'!E49+Kosovo!E49</f>
        <v>0</v>
      </c>
      <c r="F49" s="195">
        <f>'AEP D_Nexus'!F49+ANDE_ADMS!F49+'ATCO_OMS Support'!F49+Avangrid_NY!F49+'Avangrid ADMS'!F49+Barbados!F49+'BEL_ED-LF'!F49+'BWP ADMS'!F49+CEATI!F49+Lansing!F49+MEC_BHER!F49+MERALCO!H49+'Future Project 09'!F49+'NV Energy'!F49+TPC!F49+'USTDA_EC_CELEC-EP'!F49+'Future Project 10'!F49+UNOPS_VN!F49+'Future Project 11'!F49+'SDGE Implementation'!F49+'Future Project 02'!F49+'Future Project 03'!F49+'Future Project 04'!F49+'Future Project 05'!F49+'Future Project 06'!F49+'Future Project 07'!F49+'Future Project 08'!F49+Kosovo!F49</f>
        <v>0</v>
      </c>
      <c r="G49" s="195">
        <f>'AEP D_Nexus'!G49+ANDE_ADMS!G49+'ATCO_OMS Support'!G49+Avangrid_NY!G49+'Avangrid ADMS'!G49+Barbados!G49+'BEL_ED-LF'!G49+'BWP ADMS'!G49+CEATI!G49+Lansing!G49+MEC_BHER!G49+MERALCO!I49+'Future Project 09'!G49+'NV Energy'!G49+TPC!G49+'USTDA_EC_CELEC-EP'!G49+'Future Project 10'!G49+UNOPS_VN!G49+'Future Project 11'!G49+'SDGE Implementation'!G49+'Future Project 02'!G49+'Future Project 03'!G49+'Future Project 04'!G49+'Future Project 05'!G49+'Future Project 06'!G49+'Future Project 07'!G49+'Future Project 08'!G49+Kosovo!G49</f>
        <v>0</v>
      </c>
      <c r="H49" s="195">
        <f>'AEP D_Nexus'!H49+ANDE_ADMS!H49+'ATCO_OMS Support'!H49+Avangrid_NY!H49+'Avangrid ADMS'!H49+Barbados!H49+'BEL_ED-LF'!H49+'BWP ADMS'!H49+CEATI!H49+Lansing!H49+MEC_BHER!H49+MERALCO!J49+'Future Project 09'!H49+'NV Energy'!H49+TPC!H49+'USTDA_EC_CELEC-EP'!H49+'Future Project 10'!H49+UNOPS_VN!H49+'Future Project 11'!H49+'SDGE Implementation'!H49+'Future Project 02'!H49+'Future Project 03'!H49+'Future Project 04'!H49+'Future Project 05'!H49+'Future Project 06'!H49+'Future Project 07'!H49+'Future Project 08'!H49+Kosovo!H49</f>
        <v>0</v>
      </c>
      <c r="I49" s="195">
        <f>'AEP D_Nexus'!I49+ANDE_ADMS!I49+'ATCO_OMS Support'!I49+Avangrid_NY!I49+'Avangrid ADMS'!I49+Barbados!I49+'BEL_ED-LF'!I49+'BWP ADMS'!I49+CEATI!I49+Lansing!I49+MEC_BHER!I49+MERALCO!K49+'Future Project 09'!I49+'NV Energy'!I49+TPC!I49+'USTDA_EC_CELEC-EP'!I49+'Future Project 10'!I49+UNOPS_VN!I49+'Future Project 11'!I49+'SDGE Implementation'!I49+'Future Project 02'!I49+'Future Project 03'!I49+'Future Project 04'!I49+'Future Project 05'!I49+'Future Project 06'!I49+'Future Project 07'!I49+'Future Project 08'!I49+Kosovo!I49</f>
        <v>0</v>
      </c>
      <c r="J49" s="195">
        <f>'AEP D_Nexus'!J49+ANDE_ADMS!J49+'ATCO_OMS Support'!J49+Avangrid_NY!J49+'Avangrid ADMS'!J49+Barbados!J49+'BEL_ED-LF'!J49+'BWP ADMS'!J49+CEATI!J49+Lansing!J49+MEC_BHER!J49+MERALCO!L49+'Future Project 09'!J49+'NV Energy'!J49+TPC!J49+'USTDA_EC_CELEC-EP'!J49+'Future Project 10'!J49+UNOPS_VN!J49+'Future Project 11'!J49+'SDGE Implementation'!J49+'Future Project 02'!J49+'Future Project 03'!J49+'Future Project 04'!J49+'Future Project 05'!J49+'Future Project 06'!J49+'Future Project 07'!J49+'Future Project 08'!J49+Kosovo!J49</f>
        <v>0</v>
      </c>
      <c r="K49" s="195">
        <f>'AEP D_Nexus'!K49+ANDE_ADMS!K49+'ATCO_OMS Support'!K49+Avangrid_NY!K49+'Avangrid ADMS'!K49+Barbados!K49+'BEL_ED-LF'!K49+'BWP ADMS'!K49+CEATI!K49+Lansing!K49+MEC_BHER!K49+MERALCO!M49+'Future Project 09'!K49+'NV Energy'!K49+TPC!K49+'USTDA_EC_CELEC-EP'!K49+'Future Project 10'!K49+UNOPS_VN!K49+'Future Project 11'!K49+'SDGE Implementation'!K49+'Future Project 02'!K49+'Future Project 03'!K49+'Future Project 04'!K49+'Future Project 05'!K49+'Future Project 06'!K49+'Future Project 07'!K49+'Future Project 08'!K49+Kosovo!K49</f>
        <v>0</v>
      </c>
      <c r="L49" s="195">
        <f>'AEP D_Nexus'!L49+ANDE_ADMS!L49+'ATCO_OMS Support'!L49+Avangrid_NY!L49+'Avangrid ADMS'!L49+Barbados!L49+'BEL_ED-LF'!L49+'BWP ADMS'!L49+CEATI!L49+Lansing!L49+MEC_BHER!L49+MERALCO!N49+'Future Project 09'!L49+'NV Energy'!L49+TPC!L49+'USTDA_EC_CELEC-EP'!L49+'Future Project 10'!L49+UNOPS_VN!L49+'Future Project 11'!L49+'SDGE Implementation'!L49+'Future Project 02'!L49+'Future Project 03'!L49+'Future Project 04'!L49+'Future Project 05'!L49+'Future Project 06'!L49+'Future Project 07'!L49+'Future Project 08'!L49+Kosovo!L49</f>
        <v>0</v>
      </c>
      <c r="M49" s="195">
        <f>'AEP D_Nexus'!M49+ANDE_ADMS!M49+'ATCO_OMS Support'!M49+Avangrid_NY!M49+'Avangrid ADMS'!M49+Barbados!M49+'BEL_ED-LF'!M49+'BWP ADMS'!M49+CEATI!M49+Lansing!M49+MEC_BHER!M49+MERALCO!O49+'Future Project 09'!M49+'NV Energy'!M49+TPC!M49+'USTDA_EC_CELEC-EP'!M49+'Future Project 10'!M49+UNOPS_VN!M49+'Future Project 11'!M49+'SDGE Implementation'!M49+'Future Project 02'!M49+'Future Project 03'!M49+'Future Project 04'!M49+'Future Project 05'!M49+'Future Project 06'!M49+'Future Project 07'!M49+'Future Project 08'!M49+Kosovo!M49</f>
        <v>0</v>
      </c>
      <c r="N49" s="195">
        <f>'AEP D_Nexus'!N49+ANDE_ADMS!N49+'ATCO_OMS Support'!N49+Avangrid_NY!N49+'Avangrid ADMS'!N49+Barbados!N49+'BEL_ED-LF'!N49+'BWP ADMS'!N49+CEATI!N49+Lansing!N49+MEC_BHER!N49+MERALCO!P49+'Future Project 09'!N49+'NV Energy'!N49+TPC!N49+'USTDA_EC_CELEC-EP'!N49+'Future Project 10'!N49+UNOPS_VN!N49+'Future Project 11'!N49+'SDGE Implementation'!N49+'Future Project 02'!N49+'Future Project 03'!N49+'Future Project 04'!N49+'Future Project 05'!N49+'Future Project 06'!N49+'Future Project 07'!N49+'Future Project 08'!N49+Kosovo!N49</f>
        <v>0</v>
      </c>
      <c r="O49" s="195">
        <f>'AEP D_Nexus'!O49+ANDE_ADMS!O49+'ATCO_OMS Support'!O49+Avangrid_NY!O49+'Avangrid ADMS'!O49+Barbados!O49+'BEL_ED-LF'!O49+'BWP ADMS'!O49+CEATI!O49+Lansing!O49+MEC_BHER!O49+MERALCO!Q49+'Future Project 09'!O49+'NV Energy'!O49+TPC!O49+'USTDA_EC_CELEC-EP'!O49+'Future Project 10'!O49+UNOPS_VN!O49+'Future Project 11'!O49+'SDGE Implementation'!O49+'Future Project 02'!O49+'Future Project 03'!O49+'Future Project 04'!O49+'Future Project 05'!O49+'Future Project 06'!O49+'Future Project 07'!O49+'Future Project 08'!O49+Kosovo!O49</f>
        <v>0</v>
      </c>
      <c r="P49" s="195">
        <f>'AEP D_Nexus'!P49+ANDE_ADMS!P49+'ATCO_OMS Support'!P49+Avangrid_NY!P49+'Avangrid ADMS'!P49+Barbados!P49+'BEL_ED-LF'!P49+'BWP ADMS'!P49+CEATI!P49+Lansing!P49+MEC_BHER!P49+MERALCO!R49+'Future Project 09'!P49+'NV Energy'!P49+TPC!P49+'USTDA_EC_CELEC-EP'!P49+'Future Project 10'!P49+UNOPS_VN!P49+'Future Project 11'!P49+'SDGE Implementation'!P49+'Future Project 02'!P49+'Future Project 03'!P49+'Future Project 04'!P49+'Future Project 05'!P49+'Future Project 06'!P49+'Future Project 07'!P49+'Future Project 08'!P49+Kosovo!P49</f>
        <v>0</v>
      </c>
      <c r="Q49" s="195">
        <f>'AEP D_Nexus'!Q49+ANDE_ADMS!Q49+'ATCO_OMS Support'!Q49+Avangrid_NY!Q49+'Avangrid ADMS'!Q49+Barbados!Q49+'BEL_ED-LF'!Q49+'BWP ADMS'!Q49+CEATI!Q49+Lansing!Q49+MEC_BHER!Q49+MERALCO!S49+'Future Project 09'!Q49+'NV Energy'!Q49+TPC!Q49+'USTDA_EC_CELEC-EP'!Q49+'Future Project 10'!Q49+UNOPS_VN!Q49+'Future Project 11'!Q49+'SDGE Implementation'!Q49+'Future Project 02'!Q49+'Future Project 03'!Q49+'Future Project 04'!Q49+'Future Project 05'!Q49+'Future Project 06'!Q49+'Future Project 07'!Q49+'Future Project 08'!Q49+Kosovo!Q49</f>
        <v>0</v>
      </c>
      <c r="R49" s="195">
        <f>'AEP D_Nexus'!R49+ANDE_ADMS!R49+'ATCO_OMS Support'!R49+Avangrid_NY!R49+'Avangrid ADMS'!R49+Barbados!R49+'BEL_ED-LF'!R49+'BWP ADMS'!R49+CEATI!R49+Lansing!R49+MEC_BHER!R49+MERALCO!T49+'Future Project 09'!R49+'NV Energy'!R49+TPC!R49+'USTDA_EC_CELEC-EP'!R49+'Future Project 10'!R49+UNOPS_VN!R49+'Future Project 11'!R49+'SDGE Implementation'!R49+'Future Project 02'!R49+'Future Project 03'!R49+'Future Project 04'!R49+'Future Project 05'!R49+'Future Project 06'!R49+'Future Project 07'!R49+'Future Project 08'!R49+Kosovo!R49</f>
        <v>0</v>
      </c>
      <c r="S49" s="195">
        <f>'AEP D_Nexus'!S49+ANDE_ADMS!S49+'ATCO_OMS Support'!S49+Avangrid_NY!S49+'Avangrid ADMS'!S49+Barbados!S49+'BEL_ED-LF'!S49+'BWP ADMS'!S49+CEATI!S49+Lansing!S49+MEC_BHER!S49+MERALCO!U49+'Future Project 09'!S49+'NV Energy'!S49+TPC!S49+'USTDA_EC_CELEC-EP'!S49+'Future Project 10'!S49+UNOPS_VN!S49+'Future Project 11'!S49+'SDGE Implementation'!S49+'Future Project 02'!S49+'Future Project 03'!S49+'Future Project 04'!S49+'Future Project 05'!S49+'Future Project 06'!S49+'Future Project 07'!S49+'Future Project 08'!S49+Kosovo!S49</f>
        <v>0</v>
      </c>
      <c r="T49" s="195">
        <f>'AEP D_Nexus'!T49+ANDE_ADMS!T49+'ATCO_OMS Support'!T49+Avangrid_NY!T49+'Avangrid ADMS'!T49+Barbados!T49+'BEL_ED-LF'!T49+'BWP ADMS'!T49+CEATI!T49+Lansing!T49+MEC_BHER!T49+MERALCO!V49+'Future Project 09'!T49+'NV Energy'!T49+TPC!T49+'USTDA_EC_CELEC-EP'!T49+'Future Project 10'!T49+UNOPS_VN!T49+'Future Project 11'!T49+'SDGE Implementation'!T49+'Future Project 02'!T49+'Future Project 03'!T49+'Future Project 04'!T49+'Future Project 05'!T49+'Future Project 06'!T49+'Future Project 07'!T49+'Future Project 08'!T49+Kosovo!T49</f>
        <v>0</v>
      </c>
      <c r="U49" s="195">
        <f>'AEP D_Nexus'!U49+ANDE_ADMS!U49+'ATCO_OMS Support'!U49+Avangrid_NY!U49+'Avangrid ADMS'!U49+Barbados!U49+'BEL_ED-LF'!U49+'BWP ADMS'!U49+CEATI!U49+Lansing!U49+MEC_BHER!U49+MERALCO!W49+'Future Project 09'!U49+'NV Energy'!U49+TPC!U49+'USTDA_EC_CELEC-EP'!U49+'Future Project 10'!U49+UNOPS_VN!U49+'Future Project 11'!U49+'SDGE Implementation'!U49+'Future Project 02'!U49+'Future Project 03'!U49+'Future Project 04'!U49+'Future Project 05'!U49+'Future Project 06'!U49+'Future Project 07'!U49+'Future Project 08'!U49+Kosovo!U49</f>
        <v>0</v>
      </c>
      <c r="V49" s="195">
        <f>'AEP D_Nexus'!V49+ANDE_ADMS!V49+'ATCO_OMS Support'!V49+Avangrid_NY!V49+'Avangrid ADMS'!V49+Barbados!V49+'BEL_ED-LF'!V49+'BWP ADMS'!V49+CEATI!V49+Lansing!V49+MEC_BHER!V49+MERALCO!X49+'Future Project 09'!V49+'NV Energy'!V49+TPC!V49+'USTDA_EC_CELEC-EP'!V49+'Future Project 10'!V49+UNOPS_VN!V49+'Future Project 11'!V49+'SDGE Implementation'!V49+'Future Project 02'!V49+'Future Project 03'!V49+'Future Project 04'!V49+'Future Project 05'!V49+'Future Project 06'!V49+'Future Project 07'!V49+'Future Project 08'!V49+Kosovo!V49</f>
        <v>0</v>
      </c>
      <c r="W49" s="195">
        <f>'AEP D_Nexus'!W49+ANDE_ADMS!W49+'ATCO_OMS Support'!W49+Avangrid_NY!W49+'Avangrid ADMS'!W49+Barbados!W49+'BEL_ED-LF'!W49+'BWP ADMS'!W49+CEATI!W49+Lansing!W49+MEC_BHER!W49+MERALCO!Y49+'Future Project 09'!W49+'NV Energy'!W49+TPC!W49+'USTDA_EC_CELEC-EP'!W49+'Future Project 10'!W49+UNOPS_VN!W49+'Future Project 11'!W49+'SDGE Implementation'!W49+'Future Project 02'!W49+'Future Project 03'!W49+'Future Project 04'!W49+'Future Project 05'!W49+'Future Project 06'!W49+'Future Project 07'!W49+'Future Project 08'!W49+Kosovo!W49</f>
        <v>0</v>
      </c>
      <c r="X49" s="195">
        <f>'AEP D_Nexus'!X49+ANDE_ADMS!X49+'ATCO_OMS Support'!X49+Avangrid_NY!X49+'Avangrid ADMS'!X49+Barbados!X49+'BEL_ED-LF'!X49+'BWP ADMS'!X49+CEATI!X49+Lansing!X49+MEC_BHER!X49+MERALCO!Z49+'Future Project 09'!X49+'NV Energy'!X49+TPC!X49+'USTDA_EC_CELEC-EP'!X49+'Future Project 10'!X49+UNOPS_VN!X49+'Future Project 11'!X49+'SDGE Implementation'!X49+'Future Project 02'!X49+'Future Project 03'!X49+'Future Project 04'!X49+'Future Project 05'!X49+'Future Project 06'!X49+'Future Project 07'!X49+'Future Project 08'!X49+Kosovo!X49</f>
        <v>0</v>
      </c>
      <c r="Y49" s="195">
        <f>'AEP D_Nexus'!Y49+ANDE_ADMS!Y49+'ATCO_OMS Support'!Y49+Avangrid_NY!Y49+'Avangrid ADMS'!Y49+Barbados!Y49+'BEL_ED-LF'!Y49+'BWP ADMS'!Y49+CEATI!Y49+Lansing!Y49+MEC_BHER!Y49+MERALCO!AA49+'Future Project 09'!Y49+'NV Energy'!Y49+TPC!Y49+'USTDA_EC_CELEC-EP'!Y49+'Future Project 10'!Y49+UNOPS_VN!Y49+'Future Project 11'!Y49+'SDGE Implementation'!Y49+'Future Project 02'!Y49+'Future Project 03'!Y49+'Future Project 04'!Y49+'Future Project 05'!Y49+'Future Project 06'!Y49+'Future Project 07'!Y49+'Future Project 08'!Y49+Kosovo!Y49</f>
        <v>0</v>
      </c>
      <c r="Z49" s="195">
        <f>'AEP D_Nexus'!Z49+ANDE_ADMS!Z49+'ATCO_OMS Support'!Z49+Avangrid_NY!Z49+'Avangrid ADMS'!Z49+Barbados!Z49+'BEL_ED-LF'!Z49+'BWP ADMS'!Z49+CEATI!Z49+Lansing!Z49+MEC_BHER!Z49+MERALCO!AB49+'Future Project 09'!Z49+'NV Energy'!Z49+TPC!Z49+'USTDA_EC_CELEC-EP'!Z49+'Future Project 10'!Z49+UNOPS_VN!Z49+'Future Project 11'!Z49+'SDGE Implementation'!Z49+'Future Project 02'!Z49+'Future Project 03'!Z49+'Future Project 04'!Z49+'Future Project 05'!Z49+'Future Project 06'!Z49+'Future Project 07'!Z49+'Future Project 08'!Z49+Kosovo!Z49</f>
        <v>0</v>
      </c>
      <c r="AA49" s="45">
        <f t="shared" si="12"/>
        <v>0</v>
      </c>
    </row>
    <row r="50" spans="2:27">
      <c r="B50" s="71" t="s">
        <v>99</v>
      </c>
      <c r="C50" s="195">
        <f>'AEP D_Nexus'!C50+ANDE_ADMS!C50+'ATCO_OMS Support'!C50+Avangrid_NY!C50+'Avangrid ADMS'!C50+Barbados!C50+'BEL_ED-LF'!C50+'BWP ADMS'!C50+CEATI!C50+Lansing!C50+MEC_BHER!C50+MERALCO!E50+'Future Project 09'!C50+'NV Energy'!C50+TPC!C50+'USTDA_EC_CELEC-EP'!C50+'Future Project 10'!C50+UNOPS_VN!C50+'Future Project 11'!C50+'SDGE Implementation'!C50+'Future Project 02'!C50+'Future Project 03'!C50+'Future Project 04'!C50+'Future Project 05'!C50+'Future Project 06'!C50+'Future Project 07'!C50+'Future Project 08'!C50+Kosovo!C50</f>
        <v>0</v>
      </c>
      <c r="D50" s="195">
        <f>'AEP D_Nexus'!D50+ANDE_ADMS!D50+'ATCO_OMS Support'!D50+Avangrid_NY!D50+'Avangrid ADMS'!D50+Barbados!D50+'BEL_ED-LF'!D50+'BWP ADMS'!D50+CEATI!D50+Lansing!D50+MEC_BHER!D50+MERALCO!F50+'Future Project 09'!D50+'NV Energy'!D50+TPC!D50+'USTDA_EC_CELEC-EP'!D50+'Future Project 10'!D50+UNOPS_VN!D50+'Future Project 11'!D50+'SDGE Implementation'!D50+'Future Project 02'!D50+'Future Project 03'!D50+'Future Project 04'!D50+'Future Project 05'!D50+'Future Project 06'!D50+'Future Project 07'!D50+'Future Project 08'!D50+Kosovo!D50</f>
        <v>0</v>
      </c>
      <c r="E50" s="195">
        <f>'AEP D_Nexus'!E50+ANDE_ADMS!E50+'ATCO_OMS Support'!E50+Avangrid_NY!E50+'Avangrid ADMS'!E50+Barbados!E50+'BEL_ED-LF'!E50+'BWP ADMS'!E50+CEATI!E50+Lansing!E50+MEC_BHER!E50+MERALCO!G50+'Future Project 09'!E50+'NV Energy'!E50+TPC!E50+'USTDA_EC_CELEC-EP'!E50+'Future Project 10'!E50+UNOPS_VN!E50+'Future Project 11'!E50+'SDGE Implementation'!E50+'Future Project 02'!E50+'Future Project 03'!E50+'Future Project 04'!E50+'Future Project 05'!E50+'Future Project 06'!E50+'Future Project 07'!E50+'Future Project 08'!E50+Kosovo!E50</f>
        <v>0</v>
      </c>
      <c r="F50" s="195">
        <f>'AEP D_Nexus'!F50+ANDE_ADMS!F50+'ATCO_OMS Support'!F50+Avangrid_NY!F50+'Avangrid ADMS'!F50+Barbados!F50+'BEL_ED-LF'!F50+'BWP ADMS'!F50+CEATI!F50+Lansing!F50+MEC_BHER!F50+MERALCO!H50+'Future Project 09'!F50+'NV Energy'!F50+TPC!F50+'USTDA_EC_CELEC-EP'!F50+'Future Project 10'!F50+UNOPS_VN!F50+'Future Project 11'!F50+'SDGE Implementation'!F50+'Future Project 02'!F50+'Future Project 03'!F50+'Future Project 04'!F50+'Future Project 05'!F50+'Future Project 06'!F50+'Future Project 07'!F50+'Future Project 08'!F50+Kosovo!F50</f>
        <v>0</v>
      </c>
      <c r="G50" s="195">
        <f>'AEP D_Nexus'!G50+ANDE_ADMS!G50+'ATCO_OMS Support'!G50+Avangrid_NY!G50+'Avangrid ADMS'!G50+Barbados!G50+'BEL_ED-LF'!G50+'BWP ADMS'!G50+CEATI!G50+Lansing!G50+MEC_BHER!G50+MERALCO!I50+'Future Project 09'!G50+'NV Energy'!G50+TPC!G50+'USTDA_EC_CELEC-EP'!G50+'Future Project 10'!G50+UNOPS_VN!G50+'Future Project 11'!G50+'SDGE Implementation'!G50+'Future Project 02'!G50+'Future Project 03'!G50+'Future Project 04'!G50+'Future Project 05'!G50+'Future Project 06'!G50+'Future Project 07'!G50+'Future Project 08'!G50+Kosovo!G50</f>
        <v>0</v>
      </c>
      <c r="H50" s="195">
        <f>'AEP D_Nexus'!H50+ANDE_ADMS!H50+'ATCO_OMS Support'!H50+Avangrid_NY!H50+'Avangrid ADMS'!H50+Barbados!H50+'BEL_ED-LF'!H50+'BWP ADMS'!H50+CEATI!H50+Lansing!H50+MEC_BHER!H50+MERALCO!J50+'Future Project 09'!H50+'NV Energy'!H50+TPC!H50+'USTDA_EC_CELEC-EP'!H50+'Future Project 10'!H50+UNOPS_VN!H50+'Future Project 11'!H50+'SDGE Implementation'!H50+'Future Project 02'!H50+'Future Project 03'!H50+'Future Project 04'!H50+'Future Project 05'!H50+'Future Project 06'!H50+'Future Project 07'!H50+'Future Project 08'!H50+Kosovo!H50</f>
        <v>30</v>
      </c>
      <c r="I50" s="195">
        <f>'AEP D_Nexus'!I50+ANDE_ADMS!I50+'ATCO_OMS Support'!I50+Avangrid_NY!I50+'Avangrid ADMS'!I50+Barbados!I50+'BEL_ED-LF'!I50+'BWP ADMS'!I50+CEATI!I50+Lansing!I50+MEC_BHER!I50+MERALCO!K50+'Future Project 09'!I50+'NV Energy'!I50+TPC!I50+'USTDA_EC_CELEC-EP'!I50+'Future Project 10'!I50+UNOPS_VN!I50+'Future Project 11'!I50+'SDGE Implementation'!I50+'Future Project 02'!I50+'Future Project 03'!I50+'Future Project 04'!I50+'Future Project 05'!I50+'Future Project 06'!I50+'Future Project 07'!I50+'Future Project 08'!I50+Kosovo!I50</f>
        <v>56</v>
      </c>
      <c r="J50" s="195">
        <f>'AEP D_Nexus'!J50+ANDE_ADMS!J50+'ATCO_OMS Support'!J50+Avangrid_NY!J50+'Avangrid ADMS'!J50+Barbados!J50+'BEL_ED-LF'!J50+'BWP ADMS'!J50+CEATI!J50+Lansing!J50+MEC_BHER!J50+MERALCO!L50+'Future Project 09'!J50+'NV Energy'!J50+TPC!J50+'USTDA_EC_CELEC-EP'!J50+'Future Project 10'!J50+UNOPS_VN!J50+'Future Project 11'!J50+'SDGE Implementation'!J50+'Future Project 02'!J50+'Future Project 03'!J50+'Future Project 04'!J50+'Future Project 05'!J50+'Future Project 06'!J50+'Future Project 07'!J50+'Future Project 08'!J50+Kosovo!J50</f>
        <v>28</v>
      </c>
      <c r="K50" s="195">
        <f>'AEP D_Nexus'!K50+ANDE_ADMS!K50+'ATCO_OMS Support'!K50+Avangrid_NY!K50+'Avangrid ADMS'!K50+Barbados!K50+'BEL_ED-LF'!K50+'BWP ADMS'!K50+CEATI!K50+Lansing!K50+MEC_BHER!K50+MERALCO!M50+'Future Project 09'!K50+'NV Energy'!K50+TPC!K50+'USTDA_EC_CELEC-EP'!K50+'Future Project 10'!K50+UNOPS_VN!K50+'Future Project 11'!K50+'SDGE Implementation'!K50+'Future Project 02'!K50+'Future Project 03'!K50+'Future Project 04'!K50+'Future Project 05'!K50+'Future Project 06'!K50+'Future Project 07'!K50+'Future Project 08'!K50+Kosovo!K50</f>
        <v>5</v>
      </c>
      <c r="L50" s="195">
        <f>'AEP D_Nexus'!L50+ANDE_ADMS!L50+'ATCO_OMS Support'!L50+Avangrid_NY!L50+'Avangrid ADMS'!L50+Barbados!L50+'BEL_ED-LF'!L50+'BWP ADMS'!L50+CEATI!L50+Lansing!L50+MEC_BHER!L50+MERALCO!N50+'Future Project 09'!L50+'NV Energy'!L50+TPC!L50+'USTDA_EC_CELEC-EP'!L50+'Future Project 10'!L50+UNOPS_VN!L50+'Future Project 11'!L50+'SDGE Implementation'!L50+'Future Project 02'!L50+'Future Project 03'!L50+'Future Project 04'!L50+'Future Project 05'!L50+'Future Project 06'!L50+'Future Project 07'!L50+'Future Project 08'!L50+Kosovo!L50</f>
        <v>5</v>
      </c>
      <c r="M50" s="195">
        <f>'AEP D_Nexus'!M50+ANDE_ADMS!M50+'ATCO_OMS Support'!M50+Avangrid_NY!M50+'Avangrid ADMS'!M50+Barbados!M50+'BEL_ED-LF'!M50+'BWP ADMS'!M50+CEATI!M50+Lansing!M50+MEC_BHER!M50+MERALCO!O50+'Future Project 09'!M50+'NV Energy'!M50+TPC!M50+'USTDA_EC_CELEC-EP'!M50+'Future Project 10'!M50+UNOPS_VN!M50+'Future Project 11'!M50+'SDGE Implementation'!M50+'Future Project 02'!M50+'Future Project 03'!M50+'Future Project 04'!M50+'Future Project 05'!M50+'Future Project 06'!M50+'Future Project 07'!M50+'Future Project 08'!M50+Kosovo!M50</f>
        <v>11</v>
      </c>
      <c r="N50" s="195">
        <f>'AEP D_Nexus'!N50+ANDE_ADMS!N50+'ATCO_OMS Support'!N50+Avangrid_NY!N50+'Avangrid ADMS'!N50+Barbados!N50+'BEL_ED-LF'!N50+'BWP ADMS'!N50+CEATI!N50+Lansing!N50+MEC_BHER!N50+MERALCO!P50+'Future Project 09'!N50+'NV Energy'!N50+TPC!N50+'USTDA_EC_CELEC-EP'!N50+'Future Project 10'!N50+UNOPS_VN!N50+'Future Project 11'!N50+'SDGE Implementation'!N50+'Future Project 02'!N50+'Future Project 03'!N50+'Future Project 04'!N50+'Future Project 05'!N50+'Future Project 06'!N50+'Future Project 07'!N50+'Future Project 08'!N50+Kosovo!N50</f>
        <v>11</v>
      </c>
      <c r="O50" s="195">
        <f>'AEP D_Nexus'!O50+ANDE_ADMS!O50+'ATCO_OMS Support'!O50+Avangrid_NY!O50+'Avangrid ADMS'!O50+Barbados!O50+'BEL_ED-LF'!O50+'BWP ADMS'!O50+CEATI!O50+Lansing!O50+MEC_BHER!O50+MERALCO!Q50+'Future Project 09'!O50+'NV Energy'!O50+TPC!O50+'USTDA_EC_CELEC-EP'!O50+'Future Project 10'!O50+UNOPS_VN!O50+'Future Project 11'!O50+'SDGE Implementation'!O50+'Future Project 02'!O50+'Future Project 03'!O50+'Future Project 04'!O50+'Future Project 05'!O50+'Future Project 06'!O50+'Future Project 07'!O50+'Future Project 08'!O50+Kosovo!O50</f>
        <v>0</v>
      </c>
      <c r="P50" s="195">
        <f>'AEP D_Nexus'!P50+ANDE_ADMS!P50+'ATCO_OMS Support'!P50+Avangrid_NY!P50+'Avangrid ADMS'!P50+Barbados!P50+'BEL_ED-LF'!P50+'BWP ADMS'!P50+CEATI!P50+Lansing!P50+MEC_BHER!P50+MERALCO!R50+'Future Project 09'!P50+'NV Energy'!P50+TPC!P50+'USTDA_EC_CELEC-EP'!P50+'Future Project 10'!P50+UNOPS_VN!P50+'Future Project 11'!P50+'SDGE Implementation'!P50+'Future Project 02'!P50+'Future Project 03'!P50+'Future Project 04'!P50+'Future Project 05'!P50+'Future Project 06'!P50+'Future Project 07'!P50+'Future Project 08'!P50+Kosovo!P50</f>
        <v>0</v>
      </c>
      <c r="Q50" s="195">
        <f>'AEP D_Nexus'!Q50+ANDE_ADMS!Q50+'ATCO_OMS Support'!Q50+Avangrid_NY!Q50+'Avangrid ADMS'!Q50+Barbados!Q50+'BEL_ED-LF'!Q50+'BWP ADMS'!Q50+CEATI!Q50+Lansing!Q50+MEC_BHER!Q50+MERALCO!S50+'Future Project 09'!Q50+'NV Energy'!Q50+TPC!Q50+'USTDA_EC_CELEC-EP'!Q50+'Future Project 10'!Q50+UNOPS_VN!Q50+'Future Project 11'!Q50+'SDGE Implementation'!Q50+'Future Project 02'!Q50+'Future Project 03'!Q50+'Future Project 04'!Q50+'Future Project 05'!Q50+'Future Project 06'!Q50+'Future Project 07'!Q50+'Future Project 08'!Q50+Kosovo!Q50</f>
        <v>0</v>
      </c>
      <c r="R50" s="195">
        <f>'AEP D_Nexus'!R50+ANDE_ADMS!R50+'ATCO_OMS Support'!R50+Avangrid_NY!R50+'Avangrid ADMS'!R50+Barbados!R50+'BEL_ED-LF'!R50+'BWP ADMS'!R50+CEATI!R50+Lansing!R50+MEC_BHER!R50+MERALCO!T50+'Future Project 09'!R50+'NV Energy'!R50+TPC!R50+'USTDA_EC_CELEC-EP'!R50+'Future Project 10'!R50+UNOPS_VN!R50+'Future Project 11'!R50+'SDGE Implementation'!R50+'Future Project 02'!R50+'Future Project 03'!R50+'Future Project 04'!R50+'Future Project 05'!R50+'Future Project 06'!R50+'Future Project 07'!R50+'Future Project 08'!R50+Kosovo!R50</f>
        <v>0</v>
      </c>
      <c r="S50" s="195">
        <f>'AEP D_Nexus'!S50+ANDE_ADMS!S50+'ATCO_OMS Support'!S50+Avangrid_NY!S50+'Avangrid ADMS'!S50+Barbados!S50+'BEL_ED-LF'!S50+'BWP ADMS'!S50+CEATI!S50+Lansing!S50+MEC_BHER!S50+MERALCO!U50+'Future Project 09'!S50+'NV Energy'!S50+TPC!S50+'USTDA_EC_CELEC-EP'!S50+'Future Project 10'!S50+UNOPS_VN!S50+'Future Project 11'!S50+'SDGE Implementation'!S50+'Future Project 02'!S50+'Future Project 03'!S50+'Future Project 04'!S50+'Future Project 05'!S50+'Future Project 06'!S50+'Future Project 07'!S50+'Future Project 08'!S50+Kosovo!S50</f>
        <v>0</v>
      </c>
      <c r="T50" s="195">
        <f>'AEP D_Nexus'!T50+ANDE_ADMS!T50+'ATCO_OMS Support'!T50+Avangrid_NY!T50+'Avangrid ADMS'!T50+Barbados!T50+'BEL_ED-LF'!T50+'BWP ADMS'!T50+CEATI!T50+Lansing!T50+MEC_BHER!T50+MERALCO!V50+'Future Project 09'!T50+'NV Energy'!T50+TPC!T50+'USTDA_EC_CELEC-EP'!T50+'Future Project 10'!T50+UNOPS_VN!T50+'Future Project 11'!T50+'SDGE Implementation'!T50+'Future Project 02'!T50+'Future Project 03'!T50+'Future Project 04'!T50+'Future Project 05'!T50+'Future Project 06'!T50+'Future Project 07'!T50+'Future Project 08'!T50+Kosovo!T50</f>
        <v>0</v>
      </c>
      <c r="U50" s="195">
        <f>'AEP D_Nexus'!U50+ANDE_ADMS!U50+'ATCO_OMS Support'!U50+Avangrid_NY!U50+'Avangrid ADMS'!U50+Barbados!U50+'BEL_ED-LF'!U50+'BWP ADMS'!U50+CEATI!U50+Lansing!U50+MEC_BHER!U50+MERALCO!W50+'Future Project 09'!U50+'NV Energy'!U50+TPC!U50+'USTDA_EC_CELEC-EP'!U50+'Future Project 10'!U50+UNOPS_VN!U50+'Future Project 11'!U50+'SDGE Implementation'!U50+'Future Project 02'!U50+'Future Project 03'!U50+'Future Project 04'!U50+'Future Project 05'!U50+'Future Project 06'!U50+'Future Project 07'!U50+'Future Project 08'!U50+Kosovo!U50</f>
        <v>0</v>
      </c>
      <c r="V50" s="195">
        <f>'AEP D_Nexus'!V50+ANDE_ADMS!V50+'ATCO_OMS Support'!V50+Avangrid_NY!V50+'Avangrid ADMS'!V50+Barbados!V50+'BEL_ED-LF'!V50+'BWP ADMS'!V50+CEATI!V50+Lansing!V50+MEC_BHER!V50+MERALCO!X50+'Future Project 09'!V50+'NV Energy'!V50+TPC!V50+'USTDA_EC_CELEC-EP'!V50+'Future Project 10'!V50+UNOPS_VN!V50+'Future Project 11'!V50+'SDGE Implementation'!V50+'Future Project 02'!V50+'Future Project 03'!V50+'Future Project 04'!V50+'Future Project 05'!V50+'Future Project 06'!V50+'Future Project 07'!V50+'Future Project 08'!V50+Kosovo!V50</f>
        <v>0</v>
      </c>
      <c r="W50" s="195">
        <f>'AEP D_Nexus'!W50+ANDE_ADMS!W50+'ATCO_OMS Support'!W50+Avangrid_NY!W50+'Avangrid ADMS'!W50+Barbados!W50+'BEL_ED-LF'!W50+'BWP ADMS'!W50+CEATI!W50+Lansing!W50+MEC_BHER!W50+MERALCO!Y50+'Future Project 09'!W50+'NV Energy'!W50+TPC!W50+'USTDA_EC_CELEC-EP'!W50+'Future Project 10'!W50+UNOPS_VN!W50+'Future Project 11'!W50+'SDGE Implementation'!W50+'Future Project 02'!W50+'Future Project 03'!W50+'Future Project 04'!W50+'Future Project 05'!W50+'Future Project 06'!W50+'Future Project 07'!W50+'Future Project 08'!W50+Kosovo!W50</f>
        <v>0</v>
      </c>
      <c r="X50" s="195">
        <f>'AEP D_Nexus'!X50+ANDE_ADMS!X50+'ATCO_OMS Support'!X50+Avangrid_NY!X50+'Avangrid ADMS'!X50+Barbados!X50+'BEL_ED-LF'!X50+'BWP ADMS'!X50+CEATI!X50+Lansing!X50+MEC_BHER!X50+MERALCO!Z50+'Future Project 09'!X50+'NV Energy'!X50+TPC!X50+'USTDA_EC_CELEC-EP'!X50+'Future Project 10'!X50+UNOPS_VN!X50+'Future Project 11'!X50+'SDGE Implementation'!X50+'Future Project 02'!X50+'Future Project 03'!X50+'Future Project 04'!X50+'Future Project 05'!X50+'Future Project 06'!X50+'Future Project 07'!X50+'Future Project 08'!X50+Kosovo!X50</f>
        <v>0</v>
      </c>
      <c r="Y50" s="195">
        <f>'AEP D_Nexus'!Y50+ANDE_ADMS!Y50+'ATCO_OMS Support'!Y50+Avangrid_NY!Y50+'Avangrid ADMS'!Y50+Barbados!Y50+'BEL_ED-LF'!Y50+'BWP ADMS'!Y50+CEATI!Y50+Lansing!Y50+MEC_BHER!Y50+MERALCO!AA50+'Future Project 09'!Y50+'NV Energy'!Y50+TPC!Y50+'USTDA_EC_CELEC-EP'!Y50+'Future Project 10'!Y50+UNOPS_VN!Y50+'Future Project 11'!Y50+'SDGE Implementation'!Y50+'Future Project 02'!Y50+'Future Project 03'!Y50+'Future Project 04'!Y50+'Future Project 05'!Y50+'Future Project 06'!Y50+'Future Project 07'!Y50+'Future Project 08'!Y50+Kosovo!Y50</f>
        <v>0</v>
      </c>
      <c r="Z50" s="195">
        <f>'AEP D_Nexus'!Z50+ANDE_ADMS!Z50+'ATCO_OMS Support'!Z50+Avangrid_NY!Z50+'Avangrid ADMS'!Z50+Barbados!Z50+'BEL_ED-LF'!Z50+'BWP ADMS'!Z50+CEATI!Z50+Lansing!Z50+MEC_BHER!Z50+MERALCO!AB50+'Future Project 09'!Z50+'NV Energy'!Z50+TPC!Z50+'USTDA_EC_CELEC-EP'!Z50+'Future Project 10'!Z50+UNOPS_VN!Z50+'Future Project 11'!Z50+'SDGE Implementation'!Z50+'Future Project 02'!Z50+'Future Project 03'!Z50+'Future Project 04'!Z50+'Future Project 05'!Z50+'Future Project 06'!Z50+'Future Project 07'!Z50+'Future Project 08'!Z50+Kosovo!Z50</f>
        <v>0</v>
      </c>
      <c r="AA50" s="45">
        <f t="shared" si="12"/>
        <v>124</v>
      </c>
    </row>
    <row r="51" spans="2:27" ht="15.75" thickBot="1">
      <c r="B51" s="72" t="s">
        <v>100</v>
      </c>
      <c r="C51" s="195">
        <f>'AEP D_Nexus'!C51+ANDE_ADMS!C51+'ATCO_OMS Support'!C51+Avangrid_NY!C51+'Avangrid ADMS'!C51+Barbados!C51+'BEL_ED-LF'!C51+'BWP ADMS'!C51+CEATI!C51+Lansing!C51+MEC_BHER!C51+MERALCO!E51+'Future Project 09'!C51+'NV Energy'!C51+TPC!C51+'USTDA_EC_CELEC-EP'!C51+'Future Project 10'!C51+UNOPS_VN!C51+'Future Project 11'!C51+'SDGE Implementation'!C51+'Future Project 02'!C51+'Future Project 03'!C51+'Future Project 04'!C51+'Future Project 05'!C51+'Future Project 06'!C51+'Future Project 07'!C51+'Future Project 08'!C51+Kosovo!C51</f>
        <v>0</v>
      </c>
      <c r="D51" s="195">
        <f>'AEP D_Nexus'!D51+ANDE_ADMS!D51+'ATCO_OMS Support'!D51+Avangrid_NY!D51+'Avangrid ADMS'!D51+Barbados!D51+'BEL_ED-LF'!D51+'BWP ADMS'!D51+CEATI!D51+Lansing!D51+MEC_BHER!D51+MERALCO!F51+'Future Project 09'!D51+'NV Energy'!D51+TPC!D51+'USTDA_EC_CELEC-EP'!D51+'Future Project 10'!D51+UNOPS_VN!D51+'Future Project 11'!D51+'SDGE Implementation'!D51+'Future Project 02'!D51+'Future Project 03'!D51+'Future Project 04'!D51+'Future Project 05'!D51+'Future Project 06'!D51+'Future Project 07'!D51+'Future Project 08'!D51+Kosovo!D51</f>
        <v>0</v>
      </c>
      <c r="E51" s="195">
        <f>'AEP D_Nexus'!E51+ANDE_ADMS!E51+'ATCO_OMS Support'!E51+Avangrid_NY!E51+'Avangrid ADMS'!E51+Barbados!E51+'BEL_ED-LF'!E51+'BWP ADMS'!E51+CEATI!E51+Lansing!E51+MEC_BHER!E51+MERALCO!G51+'Future Project 09'!E51+'NV Energy'!E51+TPC!E51+'USTDA_EC_CELEC-EP'!E51+'Future Project 10'!E51+UNOPS_VN!E51+'Future Project 11'!E51+'SDGE Implementation'!E51+'Future Project 02'!E51+'Future Project 03'!E51+'Future Project 04'!E51+'Future Project 05'!E51+'Future Project 06'!E51+'Future Project 07'!E51+'Future Project 08'!E51+Kosovo!E51</f>
        <v>0</v>
      </c>
      <c r="F51" s="195">
        <f>'AEP D_Nexus'!F51+ANDE_ADMS!F51+'ATCO_OMS Support'!F51+Avangrid_NY!F51+'Avangrid ADMS'!F51+Barbados!F51+'BEL_ED-LF'!F51+'BWP ADMS'!F51+CEATI!F51+Lansing!F51+MEC_BHER!F51+MERALCO!H51+'Future Project 09'!F51+'NV Energy'!F51+TPC!F51+'USTDA_EC_CELEC-EP'!F51+'Future Project 10'!F51+UNOPS_VN!F51+'Future Project 11'!F51+'SDGE Implementation'!F51+'Future Project 02'!F51+'Future Project 03'!F51+'Future Project 04'!F51+'Future Project 05'!F51+'Future Project 06'!F51+'Future Project 07'!F51+'Future Project 08'!F51+Kosovo!F51</f>
        <v>0</v>
      </c>
      <c r="G51" s="195">
        <f>'AEP D_Nexus'!G51+ANDE_ADMS!G51+'ATCO_OMS Support'!G51+Avangrid_NY!G51+'Avangrid ADMS'!G51+Barbados!G51+'BEL_ED-LF'!G51+'BWP ADMS'!G51+CEATI!G51+Lansing!G51+MEC_BHER!G51+MERALCO!I51+'Future Project 09'!G51+'NV Energy'!G51+TPC!G51+'USTDA_EC_CELEC-EP'!G51+'Future Project 10'!G51+UNOPS_VN!G51+'Future Project 11'!G51+'SDGE Implementation'!G51+'Future Project 02'!G51+'Future Project 03'!G51+'Future Project 04'!G51+'Future Project 05'!G51+'Future Project 06'!G51+'Future Project 07'!G51+'Future Project 08'!G51+Kosovo!G51</f>
        <v>0</v>
      </c>
      <c r="H51" s="195">
        <f>'AEP D_Nexus'!H51+ANDE_ADMS!H51+'ATCO_OMS Support'!H51+Avangrid_NY!H51+'Avangrid ADMS'!H51+Barbados!H51+'BEL_ED-LF'!H51+'BWP ADMS'!H51+CEATI!H51+Lansing!H51+MEC_BHER!H51+MERALCO!J51+'Future Project 09'!H51+'NV Energy'!H51+TPC!H51+'USTDA_EC_CELEC-EP'!H51+'Future Project 10'!H51+UNOPS_VN!H51+'Future Project 11'!H51+'SDGE Implementation'!H51+'Future Project 02'!H51+'Future Project 03'!H51+'Future Project 04'!H51+'Future Project 05'!H51+'Future Project 06'!H51+'Future Project 07'!H51+'Future Project 08'!H51+Kosovo!H51</f>
        <v>5</v>
      </c>
      <c r="I51" s="195">
        <f>'AEP D_Nexus'!I51+ANDE_ADMS!I51+'ATCO_OMS Support'!I51+Avangrid_NY!I51+'Avangrid ADMS'!I51+Barbados!I51+'BEL_ED-LF'!I51+'BWP ADMS'!I51+CEATI!I51+Lansing!I51+MEC_BHER!I51+MERALCO!K51+'Future Project 09'!I51+'NV Energy'!I51+TPC!I51+'USTDA_EC_CELEC-EP'!I51+'Future Project 10'!I51+UNOPS_VN!I51+'Future Project 11'!I51+'SDGE Implementation'!I51+'Future Project 02'!I51+'Future Project 03'!I51+'Future Project 04'!I51+'Future Project 05'!I51+'Future Project 06'!I51+'Future Project 07'!I51+'Future Project 08'!I51+Kosovo!I51</f>
        <v>30</v>
      </c>
      <c r="J51" s="195">
        <f>'AEP D_Nexus'!J51+ANDE_ADMS!J51+'ATCO_OMS Support'!J51+Avangrid_NY!J51+'Avangrid ADMS'!J51+Barbados!J51+'BEL_ED-LF'!J51+'BWP ADMS'!J51+CEATI!J51+Lansing!J51+MEC_BHER!J51+MERALCO!L51+'Future Project 09'!J51+'NV Energy'!J51+TPC!J51+'USTDA_EC_CELEC-EP'!J51+'Future Project 10'!J51+UNOPS_VN!J51+'Future Project 11'!J51+'SDGE Implementation'!J51+'Future Project 02'!J51+'Future Project 03'!J51+'Future Project 04'!J51+'Future Project 05'!J51+'Future Project 06'!J51+'Future Project 07'!J51+'Future Project 08'!J51+Kosovo!J51</f>
        <v>28</v>
      </c>
      <c r="K51" s="195">
        <f>'AEP D_Nexus'!K51+ANDE_ADMS!K51+'ATCO_OMS Support'!K51+Avangrid_NY!K51+'Avangrid ADMS'!K51+Barbados!K51+'BEL_ED-LF'!K51+'BWP ADMS'!K51+CEATI!K51+Lansing!K51+MEC_BHER!K51+MERALCO!M51+'Future Project 09'!K51+'NV Energy'!K51+TPC!K51+'USTDA_EC_CELEC-EP'!K51+'Future Project 10'!K51+UNOPS_VN!K51+'Future Project 11'!K51+'SDGE Implementation'!K51+'Future Project 02'!K51+'Future Project 03'!K51+'Future Project 04'!K51+'Future Project 05'!K51+'Future Project 06'!K51+'Future Project 07'!K51+'Future Project 08'!K51+Kosovo!K51</f>
        <v>10</v>
      </c>
      <c r="L51" s="195">
        <f>'AEP D_Nexus'!L51+ANDE_ADMS!L51+'ATCO_OMS Support'!L51+Avangrid_NY!L51+'Avangrid ADMS'!L51+Barbados!L51+'BEL_ED-LF'!L51+'BWP ADMS'!L51+CEATI!L51+Lansing!L51+MEC_BHER!L51+MERALCO!N51+'Future Project 09'!L51+'NV Energy'!L51+TPC!L51+'USTDA_EC_CELEC-EP'!L51+'Future Project 10'!L51+UNOPS_VN!L51+'Future Project 11'!L51+'SDGE Implementation'!L51+'Future Project 02'!L51+'Future Project 03'!L51+'Future Project 04'!L51+'Future Project 05'!L51+'Future Project 06'!L51+'Future Project 07'!L51+'Future Project 08'!L51+Kosovo!L51</f>
        <v>10</v>
      </c>
      <c r="M51" s="195">
        <f>'AEP D_Nexus'!M51+ANDE_ADMS!M51+'ATCO_OMS Support'!M51+Avangrid_NY!M51+'Avangrid ADMS'!M51+Barbados!M51+'BEL_ED-LF'!M51+'BWP ADMS'!M51+CEATI!M51+Lansing!M51+MEC_BHER!M51+MERALCO!O51+'Future Project 09'!M51+'NV Energy'!M51+TPC!M51+'USTDA_EC_CELEC-EP'!M51+'Future Project 10'!M51+UNOPS_VN!M51+'Future Project 11'!M51+'SDGE Implementation'!M51+'Future Project 02'!M51+'Future Project 03'!M51+'Future Project 04'!M51+'Future Project 05'!M51+'Future Project 06'!M51+'Future Project 07'!M51+'Future Project 08'!M51+Kosovo!M51</f>
        <v>32</v>
      </c>
      <c r="N51" s="195">
        <f>'AEP D_Nexus'!N51+ANDE_ADMS!N51+'ATCO_OMS Support'!N51+Avangrid_NY!N51+'Avangrid ADMS'!N51+Barbados!N51+'BEL_ED-LF'!N51+'BWP ADMS'!N51+CEATI!N51+Lansing!N51+MEC_BHER!N51+MERALCO!P51+'Future Project 09'!N51+'NV Energy'!N51+TPC!N51+'USTDA_EC_CELEC-EP'!N51+'Future Project 10'!N51+UNOPS_VN!N51+'Future Project 11'!N51+'SDGE Implementation'!N51+'Future Project 02'!N51+'Future Project 03'!N51+'Future Project 04'!N51+'Future Project 05'!N51+'Future Project 06'!N51+'Future Project 07'!N51+'Future Project 08'!N51+Kosovo!N51</f>
        <v>32</v>
      </c>
      <c r="O51" s="195">
        <f>'AEP D_Nexus'!O51+ANDE_ADMS!O51+'ATCO_OMS Support'!O51+Avangrid_NY!O51+'Avangrid ADMS'!O51+Barbados!O51+'BEL_ED-LF'!O51+'BWP ADMS'!O51+CEATI!O51+Lansing!O51+MEC_BHER!O51+MERALCO!Q51+'Future Project 09'!O51+'NV Energy'!O51+TPC!O51+'USTDA_EC_CELEC-EP'!O51+'Future Project 10'!O51+UNOPS_VN!O51+'Future Project 11'!O51+'SDGE Implementation'!O51+'Future Project 02'!O51+'Future Project 03'!O51+'Future Project 04'!O51+'Future Project 05'!O51+'Future Project 06'!O51+'Future Project 07'!O51+'Future Project 08'!O51+Kosovo!O51</f>
        <v>0</v>
      </c>
      <c r="P51" s="195">
        <f>'AEP D_Nexus'!P51+ANDE_ADMS!P51+'ATCO_OMS Support'!P51+Avangrid_NY!P51+'Avangrid ADMS'!P51+Barbados!P51+'BEL_ED-LF'!P51+'BWP ADMS'!P51+CEATI!P51+Lansing!P51+MEC_BHER!P51+MERALCO!R51+'Future Project 09'!P51+'NV Energy'!P51+TPC!P51+'USTDA_EC_CELEC-EP'!P51+'Future Project 10'!P51+UNOPS_VN!P51+'Future Project 11'!P51+'SDGE Implementation'!P51+'Future Project 02'!P51+'Future Project 03'!P51+'Future Project 04'!P51+'Future Project 05'!P51+'Future Project 06'!P51+'Future Project 07'!P51+'Future Project 08'!P51+Kosovo!P51</f>
        <v>0</v>
      </c>
      <c r="Q51" s="195">
        <f>'AEP D_Nexus'!Q51+ANDE_ADMS!Q51+'ATCO_OMS Support'!Q51+Avangrid_NY!Q51+'Avangrid ADMS'!Q51+Barbados!Q51+'BEL_ED-LF'!Q51+'BWP ADMS'!Q51+CEATI!Q51+Lansing!Q51+MEC_BHER!Q51+MERALCO!S51+'Future Project 09'!Q51+'NV Energy'!Q51+TPC!Q51+'USTDA_EC_CELEC-EP'!Q51+'Future Project 10'!Q51+UNOPS_VN!Q51+'Future Project 11'!Q51+'SDGE Implementation'!Q51+'Future Project 02'!Q51+'Future Project 03'!Q51+'Future Project 04'!Q51+'Future Project 05'!Q51+'Future Project 06'!Q51+'Future Project 07'!Q51+'Future Project 08'!Q51+Kosovo!Q51</f>
        <v>0</v>
      </c>
      <c r="R51" s="195">
        <f>'AEP D_Nexus'!R51+ANDE_ADMS!R51+'ATCO_OMS Support'!R51+Avangrid_NY!R51+'Avangrid ADMS'!R51+Barbados!R51+'BEL_ED-LF'!R51+'BWP ADMS'!R51+CEATI!R51+Lansing!R51+MEC_BHER!R51+MERALCO!T51+'Future Project 09'!R51+'NV Energy'!R51+TPC!R51+'USTDA_EC_CELEC-EP'!R51+'Future Project 10'!R51+UNOPS_VN!R51+'Future Project 11'!R51+'SDGE Implementation'!R51+'Future Project 02'!R51+'Future Project 03'!R51+'Future Project 04'!R51+'Future Project 05'!R51+'Future Project 06'!R51+'Future Project 07'!R51+'Future Project 08'!R51+Kosovo!R51</f>
        <v>0</v>
      </c>
      <c r="S51" s="195">
        <f>'AEP D_Nexus'!S51+ANDE_ADMS!S51+'ATCO_OMS Support'!S51+Avangrid_NY!S51+'Avangrid ADMS'!S51+Barbados!S51+'BEL_ED-LF'!S51+'BWP ADMS'!S51+CEATI!S51+Lansing!S51+MEC_BHER!S51+MERALCO!U51+'Future Project 09'!S51+'NV Energy'!S51+TPC!S51+'USTDA_EC_CELEC-EP'!S51+'Future Project 10'!S51+UNOPS_VN!S51+'Future Project 11'!S51+'SDGE Implementation'!S51+'Future Project 02'!S51+'Future Project 03'!S51+'Future Project 04'!S51+'Future Project 05'!S51+'Future Project 06'!S51+'Future Project 07'!S51+'Future Project 08'!S51+Kosovo!S51</f>
        <v>0</v>
      </c>
      <c r="T51" s="195">
        <f>'AEP D_Nexus'!T51+ANDE_ADMS!T51+'ATCO_OMS Support'!T51+Avangrid_NY!T51+'Avangrid ADMS'!T51+Barbados!T51+'BEL_ED-LF'!T51+'BWP ADMS'!T51+CEATI!T51+Lansing!T51+MEC_BHER!T51+MERALCO!V51+'Future Project 09'!T51+'NV Energy'!T51+TPC!T51+'USTDA_EC_CELEC-EP'!T51+'Future Project 10'!T51+UNOPS_VN!T51+'Future Project 11'!T51+'SDGE Implementation'!T51+'Future Project 02'!T51+'Future Project 03'!T51+'Future Project 04'!T51+'Future Project 05'!T51+'Future Project 06'!T51+'Future Project 07'!T51+'Future Project 08'!T51+Kosovo!T51</f>
        <v>0</v>
      </c>
      <c r="U51" s="195">
        <f>'AEP D_Nexus'!U51+ANDE_ADMS!U51+'ATCO_OMS Support'!U51+Avangrid_NY!U51+'Avangrid ADMS'!U51+Barbados!U51+'BEL_ED-LF'!U51+'BWP ADMS'!U51+CEATI!U51+Lansing!U51+MEC_BHER!U51+MERALCO!W51+'Future Project 09'!U51+'NV Energy'!U51+TPC!U51+'USTDA_EC_CELEC-EP'!U51+'Future Project 10'!U51+UNOPS_VN!U51+'Future Project 11'!U51+'SDGE Implementation'!U51+'Future Project 02'!U51+'Future Project 03'!U51+'Future Project 04'!U51+'Future Project 05'!U51+'Future Project 06'!U51+'Future Project 07'!U51+'Future Project 08'!U51+Kosovo!U51</f>
        <v>0</v>
      </c>
      <c r="V51" s="195">
        <f>'AEP D_Nexus'!V51+ANDE_ADMS!V51+'ATCO_OMS Support'!V51+Avangrid_NY!V51+'Avangrid ADMS'!V51+Barbados!V51+'BEL_ED-LF'!V51+'BWP ADMS'!V51+CEATI!V51+Lansing!V51+MEC_BHER!V51+MERALCO!X51+'Future Project 09'!V51+'NV Energy'!V51+TPC!V51+'USTDA_EC_CELEC-EP'!V51+'Future Project 10'!V51+UNOPS_VN!V51+'Future Project 11'!V51+'SDGE Implementation'!V51+'Future Project 02'!V51+'Future Project 03'!V51+'Future Project 04'!V51+'Future Project 05'!V51+'Future Project 06'!V51+'Future Project 07'!V51+'Future Project 08'!V51+Kosovo!V51</f>
        <v>0</v>
      </c>
      <c r="W51" s="195">
        <f>'AEP D_Nexus'!W51+ANDE_ADMS!W51+'ATCO_OMS Support'!W51+Avangrid_NY!W51+'Avangrid ADMS'!W51+Barbados!W51+'BEL_ED-LF'!W51+'BWP ADMS'!W51+CEATI!W51+Lansing!W51+MEC_BHER!W51+MERALCO!Y51+'Future Project 09'!W51+'NV Energy'!W51+TPC!W51+'USTDA_EC_CELEC-EP'!W51+'Future Project 10'!W51+UNOPS_VN!W51+'Future Project 11'!W51+'SDGE Implementation'!W51+'Future Project 02'!W51+'Future Project 03'!W51+'Future Project 04'!W51+'Future Project 05'!W51+'Future Project 06'!W51+'Future Project 07'!W51+'Future Project 08'!W51+Kosovo!W51</f>
        <v>0</v>
      </c>
      <c r="X51" s="195">
        <f>'AEP D_Nexus'!X51+ANDE_ADMS!X51+'ATCO_OMS Support'!X51+Avangrid_NY!X51+'Avangrid ADMS'!X51+Barbados!X51+'BEL_ED-LF'!X51+'BWP ADMS'!X51+CEATI!X51+Lansing!X51+MEC_BHER!X51+MERALCO!Z51+'Future Project 09'!X51+'NV Energy'!X51+TPC!X51+'USTDA_EC_CELEC-EP'!X51+'Future Project 10'!X51+UNOPS_VN!X51+'Future Project 11'!X51+'SDGE Implementation'!X51+'Future Project 02'!X51+'Future Project 03'!X51+'Future Project 04'!X51+'Future Project 05'!X51+'Future Project 06'!X51+'Future Project 07'!X51+'Future Project 08'!X51+Kosovo!X51</f>
        <v>0</v>
      </c>
      <c r="Y51" s="195">
        <f>'AEP D_Nexus'!Y51+ANDE_ADMS!Y51+'ATCO_OMS Support'!Y51+Avangrid_NY!Y51+'Avangrid ADMS'!Y51+Barbados!Y51+'BEL_ED-LF'!Y51+'BWP ADMS'!Y51+CEATI!Y51+Lansing!Y51+MEC_BHER!Y51+MERALCO!AA51+'Future Project 09'!Y51+'NV Energy'!Y51+TPC!Y51+'USTDA_EC_CELEC-EP'!Y51+'Future Project 10'!Y51+UNOPS_VN!Y51+'Future Project 11'!Y51+'SDGE Implementation'!Y51+'Future Project 02'!Y51+'Future Project 03'!Y51+'Future Project 04'!Y51+'Future Project 05'!Y51+'Future Project 06'!Y51+'Future Project 07'!Y51+'Future Project 08'!Y51+Kosovo!Y51</f>
        <v>0</v>
      </c>
      <c r="Z51" s="195">
        <f>'AEP D_Nexus'!Z51+ANDE_ADMS!Z51+'ATCO_OMS Support'!Z51+Avangrid_NY!Z51+'Avangrid ADMS'!Z51+Barbados!Z51+'BEL_ED-LF'!Z51+'BWP ADMS'!Z51+CEATI!Z51+Lansing!Z51+MEC_BHER!Z51+MERALCO!AB51+'Future Project 09'!Z51+'NV Energy'!Z51+TPC!Z51+'USTDA_EC_CELEC-EP'!Z51+'Future Project 10'!Z51+UNOPS_VN!Z51+'Future Project 11'!Z51+'SDGE Implementation'!Z51+'Future Project 02'!Z51+'Future Project 03'!Z51+'Future Project 04'!Z51+'Future Project 05'!Z51+'Future Project 06'!Z51+'Future Project 07'!Z51+'Future Project 08'!Z51+Kosovo!Z51</f>
        <v>0</v>
      </c>
      <c r="AA51" s="45">
        <f t="shared" si="12"/>
        <v>83</v>
      </c>
    </row>
    <row r="52" spans="2:27" ht="15.75" thickBot="1">
      <c r="B52" s="64" t="s">
        <v>101</v>
      </c>
      <c r="C52" s="195">
        <f>'AEP D_Nexus'!C52+ANDE_ADMS!C52+'ATCO_OMS Support'!C52+Avangrid_NY!C52+'Avangrid ADMS'!C52+Barbados!C52+'BEL_ED-LF'!C52+'BWP ADMS'!C52+CEATI!C52+Lansing!C52+MEC_BHER!C52+MERALCO!E52+'Future Project 09'!C52+'NV Energy'!C52+TPC!C52+'USTDA_EC_CELEC-EP'!C53+'Future Project 10'!C52+UNOPS_VN!C52+'Future Project 11'!C52+'SDGE Implementation'!C52+'Future Project 02'!C52+'Future Project 03'!C52+'Future Project 04'!C52+'Future Project 05'!C52+'Future Project 06'!C52+'Future Project 07'!C52+'Future Project 08'!C52+Kosovo!C52</f>
        <v>42</v>
      </c>
      <c r="D52" s="195">
        <f>'AEP D_Nexus'!D52+ANDE_ADMS!D52+'ATCO_OMS Support'!D52+Avangrid_NY!D52+'Avangrid ADMS'!D52+Barbados!D52+'BEL_ED-LF'!D52+'BWP ADMS'!D52+CEATI!D52+Lansing!D52+MEC_BHER!D52+MERALCO!F52+'Future Project 09'!D52+'NV Energy'!D52+TPC!D52+'USTDA_EC_CELEC-EP'!D53+'Future Project 10'!D52+UNOPS_VN!D52+'Future Project 11'!D52+'SDGE Implementation'!D52+'Future Project 02'!D52+'Future Project 03'!D52+'Future Project 04'!D52+'Future Project 05'!D52+'Future Project 06'!D52+'Future Project 07'!D52+'Future Project 08'!D52+Kosovo!D52</f>
        <v>30</v>
      </c>
      <c r="E52" s="195">
        <f>'AEP D_Nexus'!E52+ANDE_ADMS!E52+'ATCO_OMS Support'!E52+Avangrid_NY!E52+'Avangrid ADMS'!E52+Barbados!E52+'BEL_ED-LF'!E52+'BWP ADMS'!E52+CEATI!E52+Lansing!E52+MEC_BHER!E52+MERALCO!G52+'Future Project 09'!E52+'NV Energy'!E52+TPC!E52+'USTDA_EC_CELEC-EP'!E53+'Future Project 10'!E52+UNOPS_VN!E52+'Future Project 11'!E52+'SDGE Implementation'!E52+'Future Project 02'!E52+'Future Project 03'!E52+'Future Project 04'!E52+'Future Project 05'!E52+'Future Project 06'!E52+'Future Project 07'!E52+'Future Project 08'!E52+Kosovo!E52</f>
        <v>30</v>
      </c>
      <c r="F52" s="195">
        <f>'AEP D_Nexus'!F52+ANDE_ADMS!F52+'ATCO_OMS Support'!F52+Avangrid_NY!F52+'Avangrid ADMS'!F52+Barbados!F52+'BEL_ED-LF'!F52+'BWP ADMS'!F52+CEATI!F52+Lansing!F52+MEC_BHER!F52+MERALCO!H52+'Future Project 09'!F52+'NV Energy'!F52+TPC!F52+'USTDA_EC_CELEC-EP'!F53+'Future Project 10'!F52+UNOPS_VN!F52+'Future Project 11'!F52+'SDGE Implementation'!F52+'Future Project 02'!F52+'Future Project 03'!F52+'Future Project 04'!F52+'Future Project 05'!F52+'Future Project 06'!F52+'Future Project 07'!F52+'Future Project 08'!F52+Kosovo!F52</f>
        <v>30</v>
      </c>
      <c r="G52" s="195">
        <f>'AEP D_Nexus'!G52+ANDE_ADMS!G52+'ATCO_OMS Support'!G52+Avangrid_NY!G52+'Avangrid ADMS'!G52+Barbados!G52+'BEL_ED-LF'!G52+'BWP ADMS'!G52+CEATI!G52+Lansing!G52+MEC_BHER!G52+MERALCO!I52+'Future Project 09'!G52+'NV Energy'!G52+TPC!G52+'USTDA_EC_CELEC-EP'!G53+'Future Project 10'!G52+UNOPS_VN!G52+'Future Project 11'!G52+'SDGE Implementation'!G52+'Future Project 02'!G52+'Future Project 03'!G52+'Future Project 04'!G52+'Future Project 05'!G52+'Future Project 06'!G52+'Future Project 07'!G52+'Future Project 08'!G52+Kosovo!G52</f>
        <v>50</v>
      </c>
      <c r="H52" s="195">
        <f>'AEP D_Nexus'!H52+ANDE_ADMS!H52+'ATCO_OMS Support'!H52+Avangrid_NY!H52+'Avangrid ADMS'!H52+Barbados!H52+'BEL_ED-LF'!H52+'BWP ADMS'!H52+CEATI!H52+Lansing!H52+MEC_BHER!H52+MERALCO!J52+'Future Project 09'!H52+'NV Energy'!H52+TPC!H52+'USTDA_EC_CELEC-EP'!H53+'Future Project 10'!H52+UNOPS_VN!H52+'Future Project 11'!H52+'SDGE Implementation'!H52+'Future Project 02'!H52+'Future Project 03'!H52+'Future Project 04'!H52+'Future Project 05'!H52+'Future Project 06'!H52+'Future Project 07'!H52+'Future Project 08'!H52+Kosovo!H52</f>
        <v>83</v>
      </c>
      <c r="I52" s="195">
        <f>'AEP D_Nexus'!I52+ANDE_ADMS!I52+'ATCO_OMS Support'!I52+Avangrid_NY!I52+'Avangrid ADMS'!I52+Barbados!I52+'BEL_ED-LF'!I52+'BWP ADMS'!I52+CEATI!I52+Lansing!I52+MEC_BHER!I52+MERALCO!K52+'Future Project 09'!I52+'NV Energy'!I52+TPC!I52+'USTDA_EC_CELEC-EP'!I53+'Future Project 10'!I52+UNOPS_VN!I52+'Future Project 11'!I52+'SDGE Implementation'!I52+'Future Project 02'!I52+'Future Project 03'!I52+'Future Project 04'!I52+'Future Project 05'!I52+'Future Project 06'!I52+'Future Project 07'!I52+'Future Project 08'!I52+Kosovo!I52</f>
        <v>194</v>
      </c>
      <c r="J52" s="195">
        <f>'AEP D_Nexus'!J52+ANDE_ADMS!J52+'ATCO_OMS Support'!J52+Avangrid_NY!J52+'Avangrid ADMS'!J52+Barbados!J52+'BEL_ED-LF'!J52+'BWP ADMS'!J52+CEATI!J52+Lansing!J52+MEC_BHER!J52+MERALCO!L52+'Future Project 09'!J52+'NV Energy'!J52+TPC!J52+'USTDA_EC_CELEC-EP'!J53+'Future Project 10'!J52+UNOPS_VN!J52+'Future Project 11'!J52+'SDGE Implementation'!J52+'Future Project 02'!J52+'Future Project 03'!J52+'Future Project 04'!J52+'Future Project 05'!J52+'Future Project 06'!J52+'Future Project 07'!J52+'Future Project 08'!J52+Kosovo!J52</f>
        <v>176</v>
      </c>
      <c r="K52" s="195">
        <f>'AEP D_Nexus'!K52+ANDE_ADMS!K52+'ATCO_OMS Support'!K52+Avangrid_NY!K52+'Avangrid ADMS'!K52+Barbados!K52+'BEL_ED-LF'!K52+'BWP ADMS'!K52+CEATI!K52+Lansing!K52+MEC_BHER!K52+MERALCO!M52+'Future Project 09'!K52+'NV Energy'!K52+TPC!K52+'USTDA_EC_CELEC-EP'!K53+'Future Project 10'!K52+UNOPS_VN!K52+'Future Project 11'!K52+'SDGE Implementation'!K52+'Future Project 02'!K52+'Future Project 03'!K52+'Future Project 04'!K52+'Future Project 05'!K52+'Future Project 06'!K52+'Future Project 07'!K52+'Future Project 08'!K52+Kosovo!K52</f>
        <v>275</v>
      </c>
      <c r="L52" s="195">
        <f>'AEP D_Nexus'!L52+ANDE_ADMS!L52+'ATCO_OMS Support'!L52+Avangrid_NY!L52+'Avangrid ADMS'!L52+Barbados!L52+'BEL_ED-LF'!L52+'BWP ADMS'!L52+CEATI!L52+Lansing!L52+MEC_BHER!L52+MERALCO!N52+'Future Project 09'!L52+'NV Energy'!L52+TPC!L52+'USTDA_EC_CELEC-EP'!L53+'Future Project 10'!L52+UNOPS_VN!L52+'Future Project 11'!L52+'SDGE Implementation'!L52+'Future Project 02'!L52+'Future Project 03'!L52+'Future Project 04'!L52+'Future Project 05'!L52+'Future Project 06'!L52+'Future Project 07'!L52+'Future Project 08'!L52+Kosovo!L52</f>
        <v>295</v>
      </c>
      <c r="M52" s="195">
        <f>'AEP D_Nexus'!M52+ANDE_ADMS!M52+'ATCO_OMS Support'!M52+Avangrid_NY!M52+'Avangrid ADMS'!M52+Barbados!M52+'BEL_ED-LF'!M52+'BWP ADMS'!M52+CEATI!M52+Lansing!M52+MEC_BHER!M52+MERALCO!O52+'Future Project 09'!M52+'NV Energy'!M52+TPC!M52+'USTDA_EC_CELEC-EP'!M53+'Future Project 10'!M52+UNOPS_VN!M52+'Future Project 11'!M52+'SDGE Implementation'!M52+'Future Project 02'!M52+'Future Project 03'!M52+'Future Project 04'!M52+'Future Project 05'!M52+'Future Project 06'!M52+'Future Project 07'!M52+'Future Project 08'!M52+Kosovo!M52</f>
        <v>83</v>
      </c>
      <c r="N52" s="195">
        <f>'AEP D_Nexus'!N52+ANDE_ADMS!N52+'ATCO_OMS Support'!N52+Avangrid_NY!N52+'Avangrid ADMS'!N52+Barbados!N52+'BEL_ED-LF'!N52+'BWP ADMS'!N52+CEATI!N52+Lansing!N52+MEC_BHER!N52+MERALCO!P52+'Future Project 09'!N52+'NV Energy'!N52+TPC!N52+'USTDA_EC_CELEC-EP'!N53+'Future Project 10'!N52+UNOPS_VN!N52+'Future Project 11'!N52+'SDGE Implementation'!N52+'Future Project 02'!N52+'Future Project 03'!N52+'Future Project 04'!N52+'Future Project 05'!N52+'Future Project 06'!N52+'Future Project 07'!N52+'Future Project 08'!N52+Kosovo!N52</f>
        <v>123</v>
      </c>
      <c r="O52" s="195">
        <f>'AEP D_Nexus'!O52+ANDE_ADMS!O52+'ATCO_OMS Support'!O52+Avangrid_NY!O52+'Avangrid ADMS'!O52+Barbados!O52+'BEL_ED-LF'!O52+'BWP ADMS'!O52+CEATI!O52+Lansing!O52+MEC_BHER!O52+MERALCO!Q52+'Future Project 09'!O52+'NV Energy'!O52+TPC!O52+'USTDA_EC_CELEC-EP'!O53+'Future Project 10'!O52+UNOPS_VN!O52+'Future Project 11'!O52+'SDGE Implementation'!O52+'Future Project 02'!O52+'Future Project 03'!O52+'Future Project 04'!O52+'Future Project 05'!O52+'Future Project 06'!O52+'Future Project 07'!O52+'Future Project 08'!O52+Kosovo!O52</f>
        <v>20</v>
      </c>
      <c r="P52" s="195">
        <f>'AEP D_Nexus'!P52+ANDE_ADMS!P52+'ATCO_OMS Support'!P52+Avangrid_NY!P52+'Avangrid ADMS'!P52+Barbados!P52+'BEL_ED-LF'!P52+'BWP ADMS'!P52+CEATI!P52+Lansing!P52+MEC_BHER!P52+MERALCO!R52+'Future Project 09'!P52+'NV Energy'!P52+TPC!P52+'USTDA_EC_CELEC-EP'!P53+'Future Project 10'!P52+UNOPS_VN!P52+'Future Project 11'!P52+'SDGE Implementation'!P52+'Future Project 02'!P52+'Future Project 03'!P52+'Future Project 04'!P52+'Future Project 05'!P52+'Future Project 06'!P52+'Future Project 07'!P52+'Future Project 08'!P52+Kosovo!P52</f>
        <v>30</v>
      </c>
      <c r="Q52" s="195">
        <f>'AEP D_Nexus'!Q52+ANDE_ADMS!Q52+'ATCO_OMS Support'!Q52+Avangrid_NY!Q52+'Avangrid ADMS'!Q52+Barbados!Q52+'BEL_ED-LF'!Q52+'BWP ADMS'!Q52+CEATI!Q52+Lansing!Q52+MEC_BHER!Q52+MERALCO!S52+'Future Project 09'!Q52+'NV Energy'!Q52+TPC!Q52+'USTDA_EC_CELEC-EP'!Q53+'Future Project 10'!Q52+UNOPS_VN!Q52+'Future Project 11'!Q52+'SDGE Implementation'!Q52+'Future Project 02'!Q52+'Future Project 03'!Q52+'Future Project 04'!Q52+'Future Project 05'!Q52+'Future Project 06'!Q52+'Future Project 07'!Q52+'Future Project 08'!Q52+Kosovo!Q52</f>
        <v>20</v>
      </c>
      <c r="R52" s="195">
        <f>'AEP D_Nexus'!R52+ANDE_ADMS!R52+'ATCO_OMS Support'!R52+Avangrid_NY!R52+'Avangrid ADMS'!R52+Barbados!R52+'BEL_ED-LF'!R52+'BWP ADMS'!R52+CEATI!R52+Lansing!R52+MEC_BHER!R52+MERALCO!T52+'Future Project 09'!R52+'NV Energy'!R52+TPC!R52+'USTDA_EC_CELEC-EP'!R53+'Future Project 10'!R52+UNOPS_VN!R52+'Future Project 11'!R52+'SDGE Implementation'!R52+'Future Project 02'!R52+'Future Project 03'!R52+'Future Project 04'!R52+'Future Project 05'!R52+'Future Project 06'!R52+'Future Project 07'!R52+'Future Project 08'!R52+Kosovo!R52</f>
        <v>30</v>
      </c>
      <c r="S52" s="195">
        <f>'AEP D_Nexus'!S52+ANDE_ADMS!S52+'ATCO_OMS Support'!S52+Avangrid_NY!S52+'Avangrid ADMS'!S52+Barbados!S52+'BEL_ED-LF'!S52+'BWP ADMS'!S52+CEATI!S52+Lansing!S52+MEC_BHER!S52+MERALCO!U52+'Future Project 09'!S52+'NV Energy'!S52+TPC!S52+'USTDA_EC_CELEC-EP'!S53+'Future Project 10'!S52+UNOPS_VN!S52+'Future Project 11'!S52+'SDGE Implementation'!S52+'Future Project 02'!S52+'Future Project 03'!S52+'Future Project 04'!S52+'Future Project 05'!S52+'Future Project 06'!S52+'Future Project 07'!S52+'Future Project 08'!S52+Kosovo!S52</f>
        <v>20</v>
      </c>
      <c r="T52" s="195">
        <f>'AEP D_Nexus'!T52+ANDE_ADMS!T52+'ATCO_OMS Support'!T52+Avangrid_NY!T52+'Avangrid ADMS'!T52+Barbados!T52+'BEL_ED-LF'!T52+'BWP ADMS'!T52+CEATI!T52+Lansing!T52+MEC_BHER!T52+MERALCO!V52+'Future Project 09'!T52+'NV Energy'!T52+TPC!T52+'USTDA_EC_CELEC-EP'!T53+'Future Project 10'!T52+UNOPS_VN!T52+'Future Project 11'!T52+'SDGE Implementation'!T52+'Future Project 02'!T52+'Future Project 03'!T52+'Future Project 04'!T52+'Future Project 05'!T52+'Future Project 06'!T52+'Future Project 07'!T52+'Future Project 08'!T52+Kosovo!T52</f>
        <v>40</v>
      </c>
      <c r="U52" s="195">
        <f>'AEP D_Nexus'!U52+ANDE_ADMS!U52+'ATCO_OMS Support'!U52+Avangrid_NY!U52+'Avangrid ADMS'!U52+Barbados!U52+'BEL_ED-LF'!U52+'BWP ADMS'!U52+CEATI!U52+Lansing!U52+MEC_BHER!U52+MERALCO!W52+'Future Project 09'!U52+'NV Energy'!U52+TPC!U52+'USTDA_EC_CELEC-EP'!U53+'Future Project 10'!U52+UNOPS_VN!U52+'Future Project 11'!U52+'SDGE Implementation'!U52+'Future Project 02'!U52+'Future Project 03'!U52+'Future Project 04'!U52+'Future Project 05'!U52+'Future Project 06'!U52+'Future Project 07'!U52+'Future Project 08'!U52+Kosovo!U52</f>
        <v>20</v>
      </c>
      <c r="V52" s="195">
        <f>'AEP D_Nexus'!V52+ANDE_ADMS!V52+'ATCO_OMS Support'!V52+Avangrid_NY!V52+'Avangrid ADMS'!V52+Barbados!V52+'BEL_ED-LF'!V52+'BWP ADMS'!V52+CEATI!V52+Lansing!V52+MEC_BHER!V52+MERALCO!X52+'Future Project 09'!V52+'NV Energy'!V52+TPC!V52+'USTDA_EC_CELEC-EP'!V53+'Future Project 10'!V52+UNOPS_VN!V52+'Future Project 11'!V52+'SDGE Implementation'!V52+'Future Project 02'!V52+'Future Project 03'!V52+'Future Project 04'!V52+'Future Project 05'!V52+'Future Project 06'!V52+'Future Project 07'!V52+'Future Project 08'!V52+Kosovo!V52</f>
        <v>20</v>
      </c>
      <c r="W52" s="195">
        <f>'AEP D_Nexus'!W52+ANDE_ADMS!W52+'ATCO_OMS Support'!W52+Avangrid_NY!W52+'Avangrid ADMS'!W52+Barbados!W52+'BEL_ED-LF'!W52+'BWP ADMS'!W52+CEATI!W52+Lansing!W52+MEC_BHER!W52+MERALCO!Y52+'Future Project 09'!W52+'NV Energy'!W52+TPC!W52+'USTDA_EC_CELEC-EP'!W53+'Future Project 10'!W52+UNOPS_VN!W52+'Future Project 11'!W52+'SDGE Implementation'!W52+'Future Project 02'!W52+'Future Project 03'!W52+'Future Project 04'!W52+'Future Project 05'!W52+'Future Project 06'!W52+'Future Project 07'!W52+'Future Project 08'!W52+Kosovo!W52</f>
        <v>20</v>
      </c>
      <c r="X52" s="195">
        <f>'AEP D_Nexus'!X52+ANDE_ADMS!X52+'ATCO_OMS Support'!X52+Avangrid_NY!X52+'Avangrid ADMS'!X52+Barbados!X52+'BEL_ED-LF'!X52+'BWP ADMS'!X52+CEATI!X52+Lansing!X52+MEC_BHER!X52+MERALCO!Z52+'Future Project 09'!X52+'NV Energy'!X52+TPC!X52+'USTDA_EC_CELEC-EP'!X53+'Future Project 10'!X52+UNOPS_VN!X52+'Future Project 11'!X52+'SDGE Implementation'!X52+'Future Project 02'!X52+'Future Project 03'!X52+'Future Project 04'!X52+'Future Project 05'!X52+'Future Project 06'!X52+'Future Project 07'!X52+'Future Project 08'!X52+Kosovo!X52</f>
        <v>20</v>
      </c>
      <c r="Y52" s="195">
        <f>'AEP D_Nexus'!Y52+ANDE_ADMS!Y52+'ATCO_OMS Support'!Y52+Avangrid_NY!Y52+'Avangrid ADMS'!Y52+Barbados!Y52+'BEL_ED-LF'!Y52+'BWP ADMS'!Y52+CEATI!Y52+Lansing!Y52+MEC_BHER!Y52+MERALCO!AA52+'Future Project 09'!Y52+'NV Energy'!Y52+TPC!Y52+'USTDA_EC_CELEC-EP'!Y53+'Future Project 10'!Y52+UNOPS_VN!Y52+'Future Project 11'!Y52+'SDGE Implementation'!Y52+'Future Project 02'!Y52+'Future Project 03'!Y52+'Future Project 04'!Y52+'Future Project 05'!Y52+'Future Project 06'!Y52+'Future Project 07'!Y52+'Future Project 08'!Y52+Kosovo!Y52</f>
        <v>20</v>
      </c>
      <c r="Z52" s="195">
        <f>'AEP D_Nexus'!Z52+ANDE_ADMS!Z52+'ATCO_OMS Support'!Z52+Avangrid_NY!Z52+'Avangrid ADMS'!Z52+Barbados!Z52+'BEL_ED-LF'!Z52+'BWP ADMS'!Z52+CEATI!Z52+Lansing!Z52+MEC_BHER!Z52+MERALCO!AB52+'Future Project 09'!Z52+'NV Energy'!Z52+TPC!Z52+'USTDA_EC_CELEC-EP'!Z53+'Future Project 10'!Z52+UNOPS_VN!Z52+'Future Project 11'!Z52+'SDGE Implementation'!Z52+'Future Project 02'!Z52+'Future Project 03'!Z52+'Future Project 04'!Z52+'Future Project 05'!Z52+'Future Project 06'!Z52+'Future Project 07'!Z52+'Future Project 08'!Z52+Kosovo!Z52</f>
        <v>30</v>
      </c>
    </row>
    <row r="54" spans="2:27">
      <c r="C54" s="45">
        <f t="shared" ref="C54:Z54" si="16">C52+C26</f>
        <v>1149.25</v>
      </c>
      <c r="D54" s="45">
        <f t="shared" si="16"/>
        <v>1279.5</v>
      </c>
      <c r="E54" s="45">
        <f t="shared" si="16"/>
        <v>1406</v>
      </c>
      <c r="F54" s="45">
        <f t="shared" si="16"/>
        <v>1220</v>
      </c>
      <c r="G54" s="45">
        <f t="shared" si="16"/>
        <v>1170</v>
      </c>
      <c r="H54" s="45">
        <f t="shared" si="16"/>
        <v>1085</v>
      </c>
      <c r="I54" s="45">
        <f t="shared" si="16"/>
        <v>1197</v>
      </c>
      <c r="J54" s="45">
        <f t="shared" si="16"/>
        <v>926</v>
      </c>
      <c r="K54" s="45">
        <f t="shared" si="16"/>
        <v>1135</v>
      </c>
      <c r="L54" s="45">
        <f t="shared" si="16"/>
        <v>1015</v>
      </c>
      <c r="M54" s="45">
        <f t="shared" si="16"/>
        <v>1001</v>
      </c>
      <c r="N54" s="45">
        <f t="shared" si="16"/>
        <v>987</v>
      </c>
      <c r="O54" s="45">
        <f t="shared" si="16"/>
        <v>540</v>
      </c>
      <c r="P54" s="45">
        <f t="shared" si="16"/>
        <v>504</v>
      </c>
      <c r="Q54" s="45">
        <f t="shared" si="16"/>
        <v>564</v>
      </c>
      <c r="R54" s="45" t="e">
        <f t="shared" si="16"/>
        <v>#REF!</v>
      </c>
      <c r="S54" s="45">
        <f t="shared" si="16"/>
        <v>580</v>
      </c>
      <c r="T54" s="45">
        <f t="shared" si="16"/>
        <v>562</v>
      </c>
      <c r="U54" s="45">
        <f t="shared" si="16"/>
        <v>434</v>
      </c>
      <c r="V54" s="45">
        <f t="shared" si="16"/>
        <v>384</v>
      </c>
      <c r="W54" s="45">
        <f t="shared" si="16"/>
        <v>434</v>
      </c>
      <c r="X54" s="45">
        <f t="shared" si="16"/>
        <v>392</v>
      </c>
      <c r="Y54" s="45">
        <f t="shared" si="16"/>
        <v>394</v>
      </c>
      <c r="Z54" s="45">
        <f t="shared" si="16"/>
        <v>254</v>
      </c>
      <c r="AA54" s="45" t="e">
        <f>SUM(C54:Z54)</f>
        <v>#REF!</v>
      </c>
    </row>
    <row r="55" spans="2:27">
      <c r="M55" s="45"/>
    </row>
    <row r="56" spans="2:27">
      <c r="K56" s="45"/>
      <c r="N56" s="45"/>
    </row>
    <row r="58" spans="2:27">
      <c r="M58" s="45"/>
    </row>
  </sheetData>
  <sheetProtection selectLockedCells="1" selectUnlockedCells="1"/>
  <mergeCells count="10">
    <mergeCell ref="AC4:AD4"/>
    <mergeCell ref="AA3:AB3"/>
    <mergeCell ref="C4:N4"/>
    <mergeCell ref="C33:N33"/>
    <mergeCell ref="B2:N2"/>
    <mergeCell ref="O4:Z4"/>
    <mergeCell ref="O33:Z33"/>
    <mergeCell ref="H3:N3"/>
    <mergeCell ref="O3:Z3"/>
    <mergeCell ref="AA2:AB2"/>
  </mergeCells>
  <conditionalFormatting sqref="C8:Z25 E31">
    <cfRule type="cellIs" dxfId="5" priority="9" operator="greaterThan">
      <formula>C$27</formula>
    </cfRule>
    <cfRule type="cellIs" dxfId="4" priority="10" operator="lessThan">
      <formula>C$27/2</formula>
    </cfRule>
  </conditionalFormatting>
  <conditionalFormatting sqref="C37:Z52">
    <cfRule type="cellIs" dxfId="3" priority="1" operator="greaterThan">
      <formula>C$27</formula>
    </cfRule>
    <cfRule type="cellIs" dxfId="2" priority="2" operator="lessThan">
      <formula>C$27/2</formula>
    </cfRule>
  </conditionalFormatting>
  <conditionalFormatting sqref="Q31">
    <cfRule type="cellIs" dxfId="1" priority="7" operator="greaterThan">
      <formula>Q$27</formula>
    </cfRule>
    <cfRule type="cellIs" dxfId="0" priority="8" operator="lessThan">
      <formula>Q$27/2</formula>
    </cfRule>
  </conditionalFormatting>
  <pageMargins left="0.7" right="0.7" top="0.75" bottom="0.75" header="0.3" footer="0.3"/>
  <pageSetup orientation="portrait" r:id="rId1"/>
  <ignoredErrors>
    <ignoredError sqref="AC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C629-73ED-495E-8F8C-F2B5355B8F59}">
  <dimension ref="A1:AE52"/>
  <sheetViews>
    <sheetView showZeros="0" zoomScale="90" zoomScaleNormal="90" workbookViewId="0">
      <selection activeCell="F16" sqref="F16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 thickBo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34"/>
      <c r="D6" s="35"/>
      <c r="E6" s="35"/>
      <c r="F6" s="35"/>
      <c r="G6" s="35"/>
      <c r="H6" s="35"/>
      <c r="I6" s="10"/>
      <c r="J6" s="10"/>
      <c r="K6" s="10"/>
      <c r="L6" s="10"/>
      <c r="M6" s="10"/>
      <c r="N6" s="159"/>
      <c r="O6" s="35"/>
      <c r="P6" s="119"/>
      <c r="Q6" s="119"/>
      <c r="R6" s="44"/>
      <c r="S6" s="119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39"/>
      <c r="D7" s="139"/>
      <c r="E7" s="139"/>
      <c r="F7" s="119"/>
      <c r="G7" s="139"/>
      <c r="H7" s="139"/>
      <c r="I7" s="107"/>
      <c r="J7" s="155"/>
      <c r="K7" s="155"/>
      <c r="L7" s="107"/>
      <c r="M7" s="155"/>
      <c r="N7" s="211"/>
      <c r="O7" s="35"/>
      <c r="P7" s="119"/>
      <c r="Q7" s="119"/>
      <c r="R7" s="44"/>
      <c r="S7" s="119"/>
      <c r="T7" s="35"/>
      <c r="U7" s="107"/>
      <c r="V7" s="107"/>
      <c r="W7" s="107"/>
      <c r="X7" s="107"/>
      <c r="Y7" s="107"/>
      <c r="Z7" s="108"/>
      <c r="AB7" s="16"/>
      <c r="AC7" s="149"/>
      <c r="AD7" s="172"/>
    </row>
    <row r="8" spans="1:31">
      <c r="B8" s="8" t="str">
        <f>'Summary-hours'!B8</f>
        <v>Atanacio</v>
      </c>
      <c r="C8" s="33">
        <v>0</v>
      </c>
      <c r="D8" s="33"/>
      <c r="E8" s="33">
        <v>1</v>
      </c>
      <c r="F8" s="67"/>
      <c r="G8" s="67"/>
      <c r="H8" s="67"/>
      <c r="I8" s="67"/>
      <c r="J8" s="67"/>
      <c r="K8" s="67"/>
      <c r="L8" s="67"/>
      <c r="M8" s="67"/>
      <c r="N8" s="164"/>
      <c r="O8" s="68"/>
      <c r="P8" s="68"/>
      <c r="Q8" s="68"/>
      <c r="R8" s="67"/>
      <c r="S8" s="68"/>
      <c r="T8" s="68"/>
      <c r="U8" s="246"/>
      <c r="V8" s="246"/>
      <c r="W8" s="246"/>
      <c r="X8" s="246"/>
      <c r="Y8" s="246"/>
      <c r="Z8" s="247"/>
      <c r="AB8" s="174"/>
      <c r="AC8" s="128"/>
      <c r="AD8" s="172"/>
    </row>
    <row r="9" spans="1:31">
      <c r="B9" s="8" t="str">
        <f>'Summary-hours'!B9</f>
        <v>Alaghehband</v>
      </c>
      <c r="C9" s="33"/>
      <c r="D9" s="33"/>
      <c r="E9" s="33"/>
      <c r="F9" s="67"/>
      <c r="G9" s="67"/>
      <c r="H9" s="67"/>
      <c r="I9" s="67"/>
      <c r="J9" s="67"/>
      <c r="K9" s="67"/>
      <c r="L9" s="67"/>
      <c r="M9" s="67"/>
      <c r="N9" s="164"/>
      <c r="O9" s="68"/>
      <c r="P9" s="68"/>
      <c r="Q9" s="68"/>
      <c r="R9" s="67"/>
      <c r="S9" s="68"/>
      <c r="T9" s="68"/>
      <c r="U9" s="246"/>
      <c r="V9" s="246"/>
      <c r="W9" s="246"/>
      <c r="X9" s="246"/>
      <c r="Y9" s="246"/>
      <c r="Z9" s="247"/>
      <c r="AB9" s="174"/>
      <c r="AC9" s="128"/>
      <c r="AD9" s="172"/>
    </row>
    <row r="10" spans="1:31">
      <c r="B10" s="8" t="str">
        <f>'Summary-hours'!B10</f>
        <v>Caceres</v>
      </c>
      <c r="C10" s="33"/>
      <c r="D10" s="33"/>
      <c r="E10" s="33"/>
      <c r="F10" s="67"/>
      <c r="G10" s="67"/>
      <c r="H10" s="67"/>
      <c r="I10" s="67"/>
      <c r="J10" s="67"/>
      <c r="K10" s="67"/>
      <c r="L10" s="67"/>
      <c r="M10" s="67"/>
      <c r="N10" s="164"/>
      <c r="O10" s="68"/>
      <c r="P10" s="68"/>
      <c r="Q10" s="68"/>
      <c r="R10" s="67"/>
      <c r="S10" s="68"/>
      <c r="T10" s="68"/>
      <c r="U10" s="246"/>
      <c r="V10" s="246"/>
      <c r="W10" s="246"/>
      <c r="X10" s="246"/>
      <c r="Y10" s="246"/>
      <c r="Z10" s="247"/>
      <c r="AB10" s="174"/>
      <c r="AC10" s="128"/>
      <c r="AD10" s="172"/>
    </row>
    <row r="11" spans="1:31">
      <c r="B11" s="8" t="str">
        <f>'Summary-hours'!B11</f>
        <v>Farah</v>
      </c>
      <c r="C11" s="33"/>
      <c r="D11" s="33"/>
      <c r="E11" s="33"/>
      <c r="F11" s="67"/>
      <c r="G11" s="67"/>
      <c r="H11" s="67"/>
      <c r="I11" s="67"/>
      <c r="J11" s="67"/>
      <c r="K11" s="67"/>
      <c r="L11" s="67"/>
      <c r="M11" s="67"/>
      <c r="N11" s="164"/>
      <c r="O11" s="68"/>
      <c r="P11" s="68"/>
      <c r="Q11" s="68"/>
      <c r="R11" s="67"/>
      <c r="S11" s="68"/>
      <c r="T11" s="68"/>
      <c r="U11" s="246"/>
      <c r="V11" s="246"/>
      <c r="W11" s="246"/>
      <c r="X11" s="246"/>
      <c r="Y11" s="246"/>
      <c r="Z11" s="247"/>
      <c r="AB11" s="174"/>
      <c r="AC11" s="128"/>
      <c r="AD11" s="172"/>
    </row>
    <row r="12" spans="1:31">
      <c r="B12" s="8" t="str">
        <f>'Summary-hours'!B12</f>
        <v>Fustar</v>
      </c>
      <c r="C12" s="33"/>
      <c r="D12" s="33"/>
      <c r="E12" s="33"/>
      <c r="F12" s="67"/>
      <c r="G12" s="67"/>
      <c r="H12" s="67"/>
      <c r="I12" s="67"/>
      <c r="J12" s="67"/>
      <c r="K12" s="67"/>
      <c r="L12" s="67"/>
      <c r="M12" s="67"/>
      <c r="N12" s="164"/>
      <c r="O12" s="68"/>
      <c r="P12" s="68"/>
      <c r="Q12" s="68"/>
      <c r="R12" s="67"/>
      <c r="S12" s="68"/>
      <c r="T12" s="68"/>
      <c r="U12" s="246"/>
      <c r="V12" s="246"/>
      <c r="W12" s="246"/>
      <c r="X12" s="246"/>
      <c r="Y12" s="246"/>
      <c r="Z12" s="247"/>
      <c r="AB12" s="174"/>
      <c r="AC12" s="128"/>
      <c r="AD12" s="172"/>
    </row>
    <row r="13" spans="1:31">
      <c r="B13" s="8" t="str">
        <f>'Summary-hours'!B13</f>
        <v>Ocando</v>
      </c>
      <c r="C13" s="33"/>
      <c r="D13" s="33"/>
      <c r="E13" s="33"/>
      <c r="F13" s="67"/>
      <c r="G13" s="67"/>
      <c r="H13" s="67"/>
      <c r="I13" s="67"/>
      <c r="J13" s="67"/>
      <c r="K13" s="67"/>
      <c r="L13" s="67"/>
      <c r="M13" s="67"/>
      <c r="N13" s="164"/>
      <c r="O13" s="68"/>
      <c r="P13" s="68"/>
      <c r="Q13" s="68"/>
      <c r="R13" s="67"/>
      <c r="S13" s="68"/>
      <c r="T13" s="68"/>
      <c r="U13" s="246"/>
      <c r="V13" s="246"/>
      <c r="W13" s="246"/>
      <c r="X13" s="246"/>
      <c r="Y13" s="246"/>
      <c r="Z13" s="247"/>
      <c r="AB13" s="174"/>
      <c r="AC13" s="128"/>
      <c r="AD13" s="172"/>
    </row>
    <row r="14" spans="1:31">
      <c r="B14" s="8" t="str">
        <f>'Summary-hours'!B14</f>
        <v>Rodas</v>
      </c>
      <c r="C14" s="33"/>
      <c r="D14" s="33"/>
      <c r="E14" s="33"/>
      <c r="F14" s="67"/>
      <c r="G14" s="67"/>
      <c r="H14" s="67"/>
      <c r="I14" s="67"/>
      <c r="J14" s="67"/>
      <c r="K14" s="67"/>
      <c r="L14" s="67"/>
      <c r="M14" s="67"/>
      <c r="N14" s="164"/>
      <c r="O14" s="68"/>
      <c r="P14" s="68"/>
      <c r="Q14" s="68"/>
      <c r="R14" s="67"/>
      <c r="S14" s="68"/>
      <c r="T14" s="68"/>
      <c r="U14" s="246"/>
      <c r="V14" s="246"/>
      <c r="W14" s="246"/>
      <c r="X14" s="246"/>
      <c r="Y14" s="246"/>
      <c r="Z14" s="247"/>
      <c r="AB14" s="174"/>
      <c r="AC14" s="128"/>
      <c r="AD14" s="172"/>
    </row>
    <row r="15" spans="1:31">
      <c r="B15" s="8" t="str">
        <f>'Summary-hours'!B15</f>
        <v>Saffarpour</v>
      </c>
      <c r="C15" s="33"/>
      <c r="D15" s="33"/>
      <c r="E15" s="33"/>
      <c r="F15" s="67"/>
      <c r="G15" s="67"/>
      <c r="H15" s="67"/>
      <c r="I15" s="67"/>
      <c r="J15" s="67"/>
      <c r="K15" s="67"/>
      <c r="L15" s="67"/>
      <c r="M15" s="67"/>
      <c r="N15" s="164"/>
      <c r="O15" s="68"/>
      <c r="P15" s="68"/>
      <c r="Q15" s="68"/>
      <c r="R15" s="67"/>
      <c r="S15" s="68"/>
      <c r="T15" s="68"/>
      <c r="U15" s="246"/>
      <c r="V15" s="246"/>
      <c r="W15" s="246"/>
      <c r="X15" s="246"/>
      <c r="Y15" s="246"/>
      <c r="Z15" s="247"/>
      <c r="AB15" s="174"/>
      <c r="AC15" s="128"/>
      <c r="AD15" s="172"/>
    </row>
    <row r="16" spans="1:31">
      <c r="B16" s="79" t="str">
        <f>'Summary-hours'!B16</f>
        <v>Shaeffer</v>
      </c>
      <c r="C16" s="33">
        <v>98</v>
      </c>
      <c r="D16" s="33">
        <v>62</v>
      </c>
      <c r="E16" s="33">
        <v>70</v>
      </c>
      <c r="F16" s="312">
        <v>60</v>
      </c>
      <c r="G16" s="67">
        <v>70</v>
      </c>
      <c r="H16" s="67">
        <v>70</v>
      </c>
      <c r="I16" s="67">
        <v>70</v>
      </c>
      <c r="J16" s="67">
        <v>70</v>
      </c>
      <c r="K16" s="67">
        <v>70</v>
      </c>
      <c r="L16" s="67">
        <v>70</v>
      </c>
      <c r="M16" s="67">
        <v>70</v>
      </c>
      <c r="N16" s="164">
        <v>70</v>
      </c>
      <c r="O16" s="68"/>
      <c r="P16" s="68"/>
      <c r="Q16" s="68"/>
      <c r="R16" s="67"/>
      <c r="S16" s="68"/>
      <c r="T16" s="68"/>
      <c r="U16" s="246"/>
      <c r="V16" s="246"/>
      <c r="W16" s="246"/>
      <c r="X16" s="246"/>
      <c r="Y16" s="246"/>
      <c r="Z16" s="247"/>
      <c r="AB16" s="174"/>
      <c r="AC16" s="128"/>
      <c r="AD16" s="172"/>
    </row>
    <row r="17" spans="2:31">
      <c r="B17" s="79" t="str">
        <f>'Summary-hours'!B17</f>
        <v>Songpol</v>
      </c>
      <c r="C17" s="33"/>
      <c r="D17" s="33"/>
      <c r="E17" s="33"/>
      <c r="F17" s="67"/>
      <c r="G17" s="67"/>
      <c r="H17" s="67"/>
      <c r="I17" s="67"/>
      <c r="J17" s="67"/>
      <c r="K17" s="67"/>
      <c r="L17" s="67"/>
      <c r="M17" s="67"/>
      <c r="N17" s="164"/>
      <c r="O17" s="68"/>
      <c r="P17" s="68"/>
      <c r="Q17" s="68"/>
      <c r="R17" s="67"/>
      <c r="S17" s="68"/>
      <c r="T17" s="68"/>
      <c r="U17" s="246"/>
      <c r="V17" s="246"/>
      <c r="W17" s="246"/>
      <c r="X17" s="246"/>
      <c r="Y17" s="246"/>
      <c r="Z17" s="247"/>
      <c r="AB17" s="174"/>
      <c r="AC17" s="128"/>
      <c r="AD17" s="172"/>
    </row>
    <row r="18" spans="2:31">
      <c r="B18" s="8" t="str">
        <f>'Summary-hours'!B18</f>
        <v>Uluski</v>
      </c>
      <c r="C18" s="33"/>
      <c r="D18" s="33"/>
      <c r="E18" s="33"/>
      <c r="F18" s="67"/>
      <c r="G18" s="67"/>
      <c r="H18" s="67"/>
      <c r="I18" s="67"/>
      <c r="J18" s="67"/>
      <c r="K18" s="67"/>
      <c r="L18" s="67"/>
      <c r="M18" s="67"/>
      <c r="N18" s="164"/>
      <c r="O18" s="68"/>
      <c r="P18" s="68"/>
      <c r="Q18" s="68"/>
      <c r="R18" s="67"/>
      <c r="S18" s="68"/>
      <c r="T18" s="68"/>
      <c r="U18" s="246"/>
      <c r="V18" s="246"/>
      <c r="W18" s="246"/>
      <c r="X18" s="246"/>
      <c r="Y18" s="246"/>
      <c r="Z18" s="247"/>
      <c r="AB18" s="174"/>
      <c r="AC18" s="128"/>
      <c r="AD18" s="172"/>
    </row>
    <row r="19" spans="2:31">
      <c r="B19" s="8" t="str">
        <f>'Summary-hours'!B19</f>
        <v>Wasley</v>
      </c>
      <c r="C19" s="33"/>
      <c r="D19" s="33"/>
      <c r="E19" s="33"/>
      <c r="F19" s="67"/>
      <c r="G19" s="67"/>
      <c r="H19" s="67"/>
      <c r="I19" s="67"/>
      <c r="J19" s="67"/>
      <c r="K19" s="67"/>
      <c r="L19" s="67"/>
      <c r="M19" s="67"/>
      <c r="N19" s="164"/>
      <c r="O19" s="68"/>
      <c r="P19" s="68"/>
      <c r="Q19" s="68"/>
      <c r="R19" s="67"/>
      <c r="S19" s="68"/>
      <c r="T19" s="68"/>
      <c r="U19" s="246"/>
      <c r="V19" s="246"/>
      <c r="W19" s="246"/>
      <c r="X19" s="246"/>
      <c r="Y19" s="246"/>
      <c r="Z19" s="247"/>
      <c r="AB19" s="16"/>
      <c r="AC19" s="128"/>
      <c r="AD19" s="172"/>
    </row>
    <row r="20" spans="2:31">
      <c r="B20" s="79" t="str">
        <f>'Summary-hours'!B20</f>
        <v>Abad</v>
      </c>
      <c r="C20" s="140"/>
      <c r="D20" s="140"/>
      <c r="E20" s="140"/>
      <c r="F20" s="248"/>
      <c r="G20" s="248"/>
      <c r="H20" s="248"/>
      <c r="I20" s="246"/>
      <c r="J20" s="246"/>
      <c r="K20" s="246"/>
      <c r="L20" s="246"/>
      <c r="M20" s="246"/>
      <c r="N20" s="164"/>
      <c r="O20" s="68"/>
      <c r="P20" s="68"/>
      <c r="Q20" s="68"/>
      <c r="R20" s="67"/>
      <c r="S20" s="68"/>
      <c r="T20" s="68"/>
      <c r="U20" s="246"/>
      <c r="V20" s="246"/>
      <c r="W20" s="246"/>
      <c r="X20" s="246"/>
      <c r="Y20" s="246"/>
      <c r="Z20" s="247"/>
      <c r="AB20" s="16"/>
      <c r="AC20" s="149"/>
      <c r="AD20" s="172"/>
    </row>
    <row r="21" spans="2:31">
      <c r="B21" s="79">
        <f>'Summary-hours'!B21</f>
        <v>0</v>
      </c>
      <c r="C21" s="140"/>
      <c r="D21" s="140"/>
      <c r="E21" s="140"/>
      <c r="F21" s="248"/>
      <c r="G21" s="248"/>
      <c r="H21" s="248"/>
      <c r="I21" s="246"/>
      <c r="J21" s="246"/>
      <c r="K21" s="246"/>
      <c r="L21" s="246"/>
      <c r="M21" s="246"/>
      <c r="N21" s="249"/>
      <c r="O21" s="68"/>
      <c r="P21" s="68"/>
      <c r="Q21" s="68"/>
      <c r="R21" s="67"/>
      <c r="S21" s="68"/>
      <c r="T21" s="68"/>
      <c r="U21" s="246"/>
      <c r="V21" s="246"/>
      <c r="W21" s="246"/>
      <c r="X21" s="246"/>
      <c r="Y21" s="246"/>
      <c r="Z21" s="247"/>
      <c r="AB21" s="16"/>
      <c r="AC21" s="149"/>
      <c r="AD21" s="172"/>
    </row>
    <row r="22" spans="2:31">
      <c r="B22" s="79"/>
      <c r="C22" s="140"/>
      <c r="D22" s="140"/>
      <c r="E22" s="140"/>
      <c r="F22" s="248"/>
      <c r="G22" s="248"/>
      <c r="H22" s="248"/>
      <c r="I22" s="246"/>
      <c r="J22" s="246"/>
      <c r="K22" s="246"/>
      <c r="L22" s="246"/>
      <c r="M22" s="246"/>
      <c r="N22" s="249"/>
      <c r="O22" s="68"/>
      <c r="P22" s="68"/>
      <c r="Q22" s="68"/>
      <c r="R22" s="67"/>
      <c r="S22" s="68"/>
      <c r="T22" s="68"/>
      <c r="U22" s="246"/>
      <c r="V22" s="246"/>
      <c r="W22" s="246"/>
      <c r="X22" s="246"/>
      <c r="Y22" s="246"/>
      <c r="Z22" s="247"/>
      <c r="AB22" s="16"/>
      <c r="AC22" s="149"/>
      <c r="AD22" s="172"/>
    </row>
    <row r="23" spans="2:31">
      <c r="B23" s="79"/>
      <c r="C23" s="140"/>
      <c r="D23" s="140"/>
      <c r="E23" s="140"/>
      <c r="F23" s="248"/>
      <c r="G23" s="248"/>
      <c r="H23" s="248"/>
      <c r="I23" s="246"/>
      <c r="J23" s="246"/>
      <c r="K23" s="246"/>
      <c r="L23" s="246"/>
      <c r="M23" s="246"/>
      <c r="N23" s="249"/>
      <c r="O23" s="68"/>
      <c r="P23" s="68"/>
      <c r="Q23" s="68"/>
      <c r="R23" s="67"/>
      <c r="S23" s="68"/>
      <c r="T23" s="68"/>
      <c r="U23" s="246"/>
      <c r="V23" s="246"/>
      <c r="W23" s="246"/>
      <c r="X23" s="246"/>
      <c r="Y23" s="246"/>
      <c r="Z23" s="247"/>
      <c r="AB23" s="16"/>
      <c r="AC23" s="149"/>
      <c r="AD23" s="172"/>
    </row>
    <row r="24" spans="2:31">
      <c r="B24" s="79">
        <f>'Summary-hours'!B24</f>
        <v>0</v>
      </c>
      <c r="C24" s="140"/>
      <c r="D24" s="140"/>
      <c r="E24" s="140"/>
      <c r="F24" s="248"/>
      <c r="G24" s="248"/>
      <c r="H24" s="248"/>
      <c r="I24" s="246"/>
      <c r="J24" s="246"/>
      <c r="K24" s="246"/>
      <c r="L24" s="246"/>
      <c r="M24" s="246"/>
      <c r="N24" s="249"/>
      <c r="O24" s="68"/>
      <c r="P24" s="68"/>
      <c r="Q24" s="68"/>
      <c r="R24" s="67"/>
      <c r="S24" s="68"/>
      <c r="T24" s="68"/>
      <c r="U24" s="246"/>
      <c r="V24" s="246"/>
      <c r="W24" s="246"/>
      <c r="X24" s="246"/>
      <c r="Y24" s="246"/>
      <c r="Z24" s="247"/>
      <c r="AB24" s="16"/>
      <c r="AC24" s="149"/>
      <c r="AD24" s="172"/>
    </row>
    <row r="25" spans="2:31">
      <c r="B25" s="79">
        <f>'Summary-hours'!B25</f>
        <v>0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50"/>
      <c r="O25" s="251">
        <v>0</v>
      </c>
      <c r="P25" s="248">
        <v>0</v>
      </c>
      <c r="Q25" s="248">
        <v>0</v>
      </c>
      <c r="R25" s="248">
        <v>0</v>
      </c>
      <c r="S25" s="248">
        <v>0</v>
      </c>
      <c r="T25" s="248">
        <v>0</v>
      </c>
      <c r="U25" s="252">
        <v>0</v>
      </c>
      <c r="V25" s="252">
        <v>0</v>
      </c>
      <c r="W25" s="252">
        <v>0</v>
      </c>
      <c r="X25" s="252">
        <v>0</v>
      </c>
      <c r="Y25" s="252">
        <v>0</v>
      </c>
      <c r="Z25" s="253">
        <v>0</v>
      </c>
      <c r="AB25" s="16"/>
      <c r="AC25" s="149"/>
      <c r="AD25" s="172"/>
    </row>
    <row r="26" spans="2:31" ht="15.75" thickBot="1">
      <c r="B26" s="12" t="s">
        <v>101</v>
      </c>
      <c r="C26" s="41">
        <f t="shared" ref="C26:Z26" si="0">SUM(C8:C25)</f>
        <v>98</v>
      </c>
      <c r="D26" s="41">
        <f t="shared" si="0"/>
        <v>62</v>
      </c>
      <c r="E26" s="41">
        <f t="shared" si="0"/>
        <v>71</v>
      </c>
      <c r="F26" s="41">
        <f t="shared" si="0"/>
        <v>60</v>
      </c>
      <c r="G26" s="41">
        <f t="shared" si="0"/>
        <v>70</v>
      </c>
      <c r="H26" s="41">
        <f t="shared" si="0"/>
        <v>70</v>
      </c>
      <c r="I26" s="41">
        <f t="shared" si="0"/>
        <v>70</v>
      </c>
      <c r="J26" s="41">
        <f t="shared" si="0"/>
        <v>70</v>
      </c>
      <c r="K26" s="41">
        <f t="shared" si="0"/>
        <v>70</v>
      </c>
      <c r="L26" s="41">
        <f t="shared" si="0"/>
        <v>70</v>
      </c>
      <c r="M26" s="41">
        <f t="shared" si="0"/>
        <v>70</v>
      </c>
      <c r="N26" s="42">
        <f t="shared" si="0"/>
        <v>70</v>
      </c>
      <c r="O26" s="41">
        <f t="shared" si="0"/>
        <v>0</v>
      </c>
      <c r="P26" s="41">
        <f t="shared" si="0"/>
        <v>0</v>
      </c>
      <c r="Q26" s="41">
        <f t="shared" si="0"/>
        <v>0</v>
      </c>
      <c r="R26" s="41">
        <f t="shared" si="0"/>
        <v>0</v>
      </c>
      <c r="S26" s="41">
        <f t="shared" si="0"/>
        <v>0</v>
      </c>
      <c r="T26" s="41">
        <f t="shared" si="0"/>
        <v>0</v>
      </c>
      <c r="U26" s="41">
        <f t="shared" si="0"/>
        <v>0</v>
      </c>
      <c r="V26" s="41">
        <f t="shared" si="0"/>
        <v>0</v>
      </c>
      <c r="W26" s="41">
        <f t="shared" si="0"/>
        <v>0</v>
      </c>
      <c r="X26" s="41">
        <f t="shared" si="0"/>
        <v>0</v>
      </c>
      <c r="Y26" s="41">
        <f t="shared" si="0"/>
        <v>0</v>
      </c>
      <c r="Z26" s="80">
        <f t="shared" si="0"/>
        <v>0</v>
      </c>
      <c r="AB26" s="168"/>
      <c r="AC26" s="175"/>
      <c r="AD26" s="175"/>
      <c r="AE26" s="209"/>
    </row>
    <row r="27" spans="2:31">
      <c r="AA27" s="207"/>
      <c r="AB27" s="208"/>
      <c r="AC27" s="184"/>
    </row>
    <row r="28" spans="2:31">
      <c r="B28" s="176"/>
      <c r="C28" s="176"/>
      <c r="Q28" s="45"/>
    </row>
    <row r="29" spans="2:31">
      <c r="Q29" s="182"/>
    </row>
    <row r="32" spans="2:31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54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/>
      <c r="D36" s="56"/>
      <c r="E36" s="56"/>
      <c r="F36" s="56"/>
      <c r="G36" s="56"/>
      <c r="H36" s="56"/>
      <c r="I36" s="107"/>
      <c r="J36" s="107"/>
      <c r="K36" s="107"/>
      <c r="L36" s="107"/>
      <c r="M36" s="107"/>
      <c r="N36" s="160"/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>
        <f>'Summary-hours'!B42</f>
        <v>0</v>
      </c>
      <c r="C42" s="67"/>
      <c r="D42" s="67"/>
      <c r="E42" s="67"/>
      <c r="F42" s="67"/>
      <c r="G42" s="67"/>
      <c r="H42" s="67"/>
      <c r="I42" s="246"/>
      <c r="J42" s="246"/>
      <c r="K42" s="246"/>
      <c r="L42" s="246"/>
      <c r="M42" s="246"/>
      <c r="N42" s="249"/>
      <c r="O42" s="67"/>
      <c r="P42" s="67"/>
      <c r="Q42" s="67"/>
      <c r="R42" s="67"/>
      <c r="S42" s="67"/>
      <c r="T42" s="67"/>
      <c r="U42" s="246"/>
      <c r="V42" s="246"/>
      <c r="W42" s="246"/>
      <c r="X42" s="246"/>
      <c r="Y42" s="246"/>
      <c r="Z42" s="247"/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/>
      <c r="D47" s="67"/>
      <c r="E47" s="67"/>
      <c r="F47" s="67"/>
      <c r="G47" s="67"/>
      <c r="H47" s="67"/>
      <c r="I47" s="246"/>
      <c r="J47" s="246"/>
      <c r="K47" s="246"/>
      <c r="L47" s="246"/>
      <c r="M47" s="246"/>
      <c r="N47" s="249"/>
      <c r="O47" s="67"/>
      <c r="P47" s="67"/>
      <c r="Q47" s="67"/>
      <c r="R47" s="67"/>
      <c r="S47" s="67"/>
      <c r="T47" s="67"/>
      <c r="U47" s="246"/>
      <c r="V47" s="246"/>
      <c r="W47" s="246"/>
      <c r="X47" s="246"/>
      <c r="Y47" s="246"/>
      <c r="Z47" s="247"/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>
        <f t="shared" ref="C52:Z52" si="1">SUM(C36:C51)</f>
        <v>0</v>
      </c>
      <c r="D52" s="41">
        <f t="shared" si="1"/>
        <v>0</v>
      </c>
      <c r="E52" s="41">
        <f t="shared" si="1"/>
        <v>0</v>
      </c>
      <c r="F52" s="41">
        <f t="shared" si="1"/>
        <v>0</v>
      </c>
      <c r="G52" s="41">
        <f t="shared" si="1"/>
        <v>0</v>
      </c>
      <c r="H52" s="41">
        <f t="shared" si="1"/>
        <v>0</v>
      </c>
      <c r="I52" s="41">
        <f t="shared" si="1"/>
        <v>0</v>
      </c>
      <c r="J52" s="41">
        <f t="shared" si="1"/>
        <v>0</v>
      </c>
      <c r="K52" s="41">
        <f t="shared" si="1"/>
        <v>0</v>
      </c>
      <c r="L52" s="41">
        <f t="shared" si="1"/>
        <v>0</v>
      </c>
      <c r="M52" s="41">
        <f t="shared" si="1"/>
        <v>0</v>
      </c>
      <c r="N52" s="41">
        <f t="shared" si="1"/>
        <v>0</v>
      </c>
      <c r="O52" s="82">
        <f t="shared" si="1"/>
        <v>0</v>
      </c>
      <c r="P52" s="41">
        <f t="shared" si="1"/>
        <v>0</v>
      </c>
      <c r="Q52" s="41">
        <f t="shared" si="1"/>
        <v>0</v>
      </c>
      <c r="R52" s="41">
        <f t="shared" si="1"/>
        <v>0</v>
      </c>
      <c r="S52" s="41">
        <f t="shared" si="1"/>
        <v>0</v>
      </c>
      <c r="T52" s="41">
        <f t="shared" si="1"/>
        <v>0</v>
      </c>
      <c r="U52" s="41">
        <f t="shared" si="1"/>
        <v>0</v>
      </c>
      <c r="V52" s="41">
        <f t="shared" si="1"/>
        <v>0</v>
      </c>
      <c r="W52" s="41">
        <f t="shared" si="1"/>
        <v>0</v>
      </c>
      <c r="X52" s="41">
        <f t="shared" si="1"/>
        <v>0</v>
      </c>
      <c r="Y52" s="41">
        <f t="shared" si="1"/>
        <v>0</v>
      </c>
      <c r="Z52" s="80">
        <f t="shared" si="1"/>
        <v>0</v>
      </c>
    </row>
  </sheetData>
  <mergeCells count="5">
    <mergeCell ref="B2:N2"/>
    <mergeCell ref="C4:N4"/>
    <mergeCell ref="C33:N33"/>
    <mergeCell ref="O33:Z33"/>
    <mergeCell ref="O4:Z4"/>
  </mergeCells>
  <hyperlinks>
    <hyperlink ref="B1" location="ESTA_Projects!A1" display="Return to Projects" xr:uid="{2849BF11-9347-4798-8C90-0CA6EE926E57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DF52-6839-4CDC-891D-D1CE1FE375F0}">
  <dimension ref="A1:AE52"/>
  <sheetViews>
    <sheetView showZeros="0" topLeftCell="B1" zoomScale="90" zoomScaleNormal="90" workbookViewId="0">
      <selection activeCell="F7" sqref="F7:F23"/>
    </sheetView>
  </sheetViews>
  <sheetFormatPr defaultRowHeight="15"/>
  <cols>
    <col min="2" max="2" width="23.85546875" customWidth="1"/>
    <col min="29" max="29" width="11.28515625" customWidth="1"/>
    <col min="30" max="30" width="11.5703125" customWidth="1"/>
  </cols>
  <sheetData>
    <row r="1" spans="1:31">
      <c r="B1" s="29" t="s">
        <v>102</v>
      </c>
    </row>
    <row r="2" spans="1:31" ht="26.45" customHeight="1">
      <c r="B2" s="335" t="s">
        <v>103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AC2">
        <f>SUM(C27:C27)</f>
        <v>0</v>
      </c>
      <c r="AE2">
        <v>0</v>
      </c>
    </row>
    <row r="3" spans="1:31" ht="45" customHeight="1" thickBot="1">
      <c r="B3" s="1" t="s">
        <v>104</v>
      </c>
      <c r="C3" s="284">
        <f>'Summary-hours'!C27</f>
        <v>176</v>
      </c>
      <c r="D3" s="284">
        <f>'Summary-hours'!D27</f>
        <v>160</v>
      </c>
      <c r="E3" s="284">
        <f>'Summary-hours'!E27</f>
        <v>168</v>
      </c>
      <c r="F3" s="284">
        <f>'Summary-hours'!F27</f>
        <v>176</v>
      </c>
      <c r="G3" s="284">
        <f>'Summary-hours'!G27</f>
        <v>168</v>
      </c>
      <c r="H3" s="284">
        <f>'Summary-hours'!H27</f>
        <v>166</v>
      </c>
      <c r="I3" s="284">
        <f>'Summary-hours'!I27</f>
        <v>176</v>
      </c>
      <c r="J3" s="284">
        <f>'Summary-hours'!J27</f>
        <v>176</v>
      </c>
      <c r="K3" s="284">
        <f>'Summary-hours'!K27</f>
        <v>168</v>
      </c>
      <c r="L3" s="284">
        <f>'Summary-hours'!L27</f>
        <v>176</v>
      </c>
      <c r="M3" s="284">
        <f>'Summary-hours'!M27</f>
        <v>144</v>
      </c>
      <c r="N3" s="284">
        <f>'Summary-hours'!N27</f>
        <v>136</v>
      </c>
      <c r="O3" s="284">
        <f>'Summary-hours'!O27</f>
        <v>168</v>
      </c>
      <c r="P3" s="284">
        <f>'Summary-hours'!P27</f>
        <v>160</v>
      </c>
      <c r="Q3" s="284">
        <f>'Summary-hours'!Q27</f>
        <v>176</v>
      </c>
      <c r="R3" s="284">
        <f>'Summary-hours'!R27</f>
        <v>176</v>
      </c>
      <c r="S3" s="284">
        <f>'Summary-hours'!S27</f>
        <v>160</v>
      </c>
      <c r="T3" s="284">
        <f>'Summary-hours'!T27</f>
        <v>176</v>
      </c>
      <c r="U3" s="284">
        <f>'Summary-hours'!U27</f>
        <v>176</v>
      </c>
      <c r="V3" s="284">
        <f>'Summary-hours'!V27</f>
        <v>168</v>
      </c>
      <c r="W3" s="284">
        <f>'Summary-hours'!W27</f>
        <v>168</v>
      </c>
      <c r="X3" s="284">
        <f>'Summary-hours'!X27</f>
        <v>176</v>
      </c>
      <c r="Y3" s="284">
        <f>'Summary-hours'!Y27</f>
        <v>152</v>
      </c>
      <c r="Z3" s="284">
        <f>'Summary-hours'!Z27</f>
        <v>144</v>
      </c>
      <c r="AB3" s="169" t="s">
        <v>105</v>
      </c>
      <c r="AC3" s="170" t="s">
        <v>106</v>
      </c>
      <c r="AD3" s="171" t="s">
        <v>107</v>
      </c>
    </row>
    <row r="4" spans="1:31" ht="21.75" thickBot="1">
      <c r="A4" s="2" t="s">
        <v>30</v>
      </c>
      <c r="B4" s="3" t="s">
        <v>51</v>
      </c>
      <c r="C4" s="336">
        <v>2025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8"/>
      <c r="O4" s="339">
        <v>2026</v>
      </c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1"/>
      <c r="AB4" s="16"/>
      <c r="AC4" s="149"/>
      <c r="AD4" s="166"/>
    </row>
    <row r="5" spans="1:31" ht="15.75" thickBot="1">
      <c r="A5" t="s">
        <v>30</v>
      </c>
      <c r="B5" s="4"/>
      <c r="C5" s="5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7" t="s">
        <v>65</v>
      </c>
      <c r="O5" s="5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92" t="s">
        <v>65</v>
      </c>
      <c r="AB5" s="16"/>
      <c r="AC5" s="149"/>
      <c r="AD5" s="172"/>
    </row>
    <row r="6" spans="1:31">
      <c r="B6" s="8"/>
      <c r="C6" s="34"/>
      <c r="D6" s="35"/>
      <c r="E6" s="35"/>
      <c r="F6" s="35"/>
      <c r="G6" s="139"/>
      <c r="H6" s="139"/>
      <c r="I6" s="35"/>
      <c r="J6" s="139"/>
      <c r="K6" s="35"/>
      <c r="L6" s="35"/>
      <c r="M6" s="139"/>
      <c r="N6" s="162"/>
      <c r="O6" s="35"/>
      <c r="P6" s="119"/>
      <c r="Q6" s="119"/>
      <c r="R6" s="44"/>
      <c r="S6" s="119"/>
      <c r="T6" s="35"/>
      <c r="U6" s="10"/>
      <c r="V6" s="10"/>
      <c r="W6" s="10"/>
      <c r="X6" s="10"/>
      <c r="Y6" s="10"/>
      <c r="Z6" s="90"/>
      <c r="AB6" s="16"/>
      <c r="AC6" s="149"/>
      <c r="AD6" s="172"/>
    </row>
    <row r="7" spans="1:31">
      <c r="B7" s="8"/>
      <c r="C7" s="139"/>
      <c r="D7" s="139"/>
      <c r="E7" s="139"/>
      <c r="F7" s="313"/>
      <c r="G7" s="69"/>
      <c r="H7" s="139"/>
      <c r="I7" s="33"/>
      <c r="J7" s="33"/>
      <c r="K7" s="33"/>
      <c r="L7" s="33"/>
      <c r="M7" s="33"/>
      <c r="N7" s="151"/>
      <c r="O7" s="35"/>
      <c r="P7" s="119"/>
      <c r="Q7" s="119"/>
      <c r="R7" s="44"/>
      <c r="S7" s="119"/>
      <c r="T7" s="35"/>
      <c r="U7" s="37"/>
      <c r="V7" s="37"/>
      <c r="W7" s="37"/>
      <c r="X7" s="37"/>
      <c r="Y7" s="37"/>
      <c r="Z7" s="116"/>
      <c r="AB7" s="16"/>
      <c r="AC7" s="149"/>
      <c r="AD7" s="172"/>
    </row>
    <row r="8" spans="1:31">
      <c r="B8" s="8" t="str">
        <f>'Summary-hours'!B8</f>
        <v>Atanacio</v>
      </c>
      <c r="C8" s="33">
        <v>1</v>
      </c>
      <c r="D8" s="33">
        <v>2.5</v>
      </c>
      <c r="E8" s="33">
        <v>6</v>
      </c>
      <c r="F8" s="312">
        <v>3</v>
      </c>
      <c r="G8" s="67">
        <v>10</v>
      </c>
      <c r="H8" s="67">
        <v>20</v>
      </c>
      <c r="I8" s="67">
        <v>20</v>
      </c>
      <c r="J8" s="67">
        <v>10</v>
      </c>
      <c r="K8" s="67">
        <v>20</v>
      </c>
      <c r="L8" s="67">
        <v>20</v>
      </c>
      <c r="M8" s="67">
        <v>10</v>
      </c>
      <c r="N8" s="151">
        <v>20</v>
      </c>
      <c r="O8" s="68">
        <v>10</v>
      </c>
      <c r="P8" s="68">
        <v>20</v>
      </c>
      <c r="Q8" s="68">
        <v>10</v>
      </c>
      <c r="R8" s="67">
        <v>20</v>
      </c>
      <c r="S8" s="68">
        <v>10</v>
      </c>
      <c r="T8" s="68">
        <v>20</v>
      </c>
      <c r="U8" s="67">
        <v>10</v>
      </c>
      <c r="V8" s="67">
        <v>20</v>
      </c>
      <c r="W8" s="67">
        <v>10</v>
      </c>
      <c r="X8" s="67">
        <v>20</v>
      </c>
      <c r="Y8" s="67">
        <v>10</v>
      </c>
      <c r="Z8" s="260">
        <v>20</v>
      </c>
      <c r="AB8" s="174">
        <f>SUM(C8:I8)</f>
        <v>62.5</v>
      </c>
      <c r="AC8" s="149"/>
      <c r="AD8" s="172">
        <f>AC8-AB8</f>
        <v>-62.5</v>
      </c>
    </row>
    <row r="9" spans="1:31">
      <c r="B9" s="8" t="str">
        <f>'Summary-hours'!B9</f>
        <v>Alaghehband</v>
      </c>
      <c r="C9" s="33"/>
      <c r="D9" s="33"/>
      <c r="E9" s="33"/>
      <c r="F9" s="312"/>
      <c r="G9" s="67"/>
      <c r="H9" s="67"/>
      <c r="I9" s="67"/>
      <c r="J9" s="67"/>
      <c r="K9" s="67"/>
      <c r="L9" s="67"/>
      <c r="M9" s="67"/>
      <c r="N9" s="151"/>
      <c r="O9" s="68"/>
      <c r="P9" s="68"/>
      <c r="Q9" s="68"/>
      <c r="R9" s="67"/>
      <c r="S9" s="68"/>
      <c r="T9" s="68"/>
      <c r="U9" s="67"/>
      <c r="V9" s="67"/>
      <c r="W9" s="67"/>
      <c r="X9" s="67"/>
      <c r="Y9" s="67"/>
      <c r="Z9" s="260"/>
      <c r="AB9" s="174"/>
      <c r="AC9" s="149"/>
      <c r="AD9" s="172"/>
    </row>
    <row r="10" spans="1:31">
      <c r="B10" s="8" t="str">
        <f>'Summary-hours'!B10</f>
        <v>Caceres</v>
      </c>
      <c r="C10" s="33">
        <v>50</v>
      </c>
      <c r="D10" s="33">
        <v>60</v>
      </c>
      <c r="E10" s="33">
        <v>68</v>
      </c>
      <c r="F10" s="312">
        <v>78</v>
      </c>
      <c r="G10" s="67">
        <v>50</v>
      </c>
      <c r="H10" s="67">
        <v>60</v>
      </c>
      <c r="I10" s="67">
        <v>50</v>
      </c>
      <c r="J10" s="67">
        <v>40</v>
      </c>
      <c r="K10" s="67">
        <v>50</v>
      </c>
      <c r="L10" s="67">
        <v>40</v>
      </c>
      <c r="M10" s="67">
        <v>50</v>
      </c>
      <c r="N10" s="151">
        <v>60</v>
      </c>
      <c r="O10" s="68">
        <v>50</v>
      </c>
      <c r="P10" s="68">
        <v>40</v>
      </c>
      <c r="Q10" s="68">
        <v>50</v>
      </c>
      <c r="R10" s="67">
        <v>40</v>
      </c>
      <c r="S10" s="68">
        <v>50</v>
      </c>
      <c r="T10" s="68">
        <v>60</v>
      </c>
      <c r="U10" s="67">
        <v>50</v>
      </c>
      <c r="V10" s="67">
        <v>40</v>
      </c>
      <c r="W10" s="67">
        <v>50</v>
      </c>
      <c r="X10" s="67">
        <v>40</v>
      </c>
      <c r="Y10" s="67">
        <v>50</v>
      </c>
      <c r="Z10" s="260">
        <v>60</v>
      </c>
      <c r="AB10" s="174">
        <f t="shared" ref="AB10:AB25" si="0">SUM(C10:I10)</f>
        <v>416</v>
      </c>
      <c r="AC10" s="149"/>
      <c r="AD10" s="172">
        <f t="shared" ref="AD10:AD26" si="1">AC10-AB10</f>
        <v>-416</v>
      </c>
    </row>
    <row r="11" spans="1:31">
      <c r="B11" s="8" t="str">
        <f>'Summary-hours'!B11</f>
        <v>Farah</v>
      </c>
      <c r="C11" s="33"/>
      <c r="D11" s="33"/>
      <c r="E11" s="33"/>
      <c r="F11" s="312"/>
      <c r="G11" s="67"/>
      <c r="H11" s="67"/>
      <c r="I11" s="67"/>
      <c r="J11" s="67"/>
      <c r="K11" s="67"/>
      <c r="L11" s="67"/>
      <c r="M11" s="67"/>
      <c r="N11" s="151"/>
      <c r="O11" s="68"/>
      <c r="P11" s="68"/>
      <c r="Q11" s="68"/>
      <c r="R11" s="67"/>
      <c r="S11" s="68"/>
      <c r="T11" s="68"/>
      <c r="U11" s="67"/>
      <c r="V11" s="67"/>
      <c r="W11" s="67"/>
      <c r="X11" s="67"/>
      <c r="Y11" s="67"/>
      <c r="Z11" s="260"/>
      <c r="AB11" s="174">
        <f t="shared" si="0"/>
        <v>0</v>
      </c>
      <c r="AC11" s="149"/>
      <c r="AD11" s="172">
        <f t="shared" si="1"/>
        <v>0</v>
      </c>
    </row>
    <row r="12" spans="1:31">
      <c r="B12" s="8" t="str">
        <f>'Summary-hours'!B12</f>
        <v>Fustar</v>
      </c>
      <c r="C12" s="33">
        <v>0</v>
      </c>
      <c r="D12" s="33"/>
      <c r="E12" s="33">
        <v>0</v>
      </c>
      <c r="F12" s="312"/>
      <c r="G12" s="67">
        <v>8</v>
      </c>
      <c r="H12" s="67"/>
      <c r="I12" s="67">
        <v>16</v>
      </c>
      <c r="J12" s="67"/>
      <c r="K12" s="67">
        <v>16</v>
      </c>
      <c r="L12" s="67">
        <v>16</v>
      </c>
      <c r="M12" s="67">
        <v>40</v>
      </c>
      <c r="N12" s="151">
        <v>8</v>
      </c>
      <c r="O12" s="68"/>
      <c r="P12" s="68"/>
      <c r="Q12" s="68"/>
      <c r="R12" s="67"/>
      <c r="S12" s="67">
        <v>8</v>
      </c>
      <c r="T12" s="67"/>
      <c r="U12" s="67">
        <v>16</v>
      </c>
      <c r="V12" s="67"/>
      <c r="W12" s="67">
        <v>16</v>
      </c>
      <c r="X12" s="67">
        <v>16</v>
      </c>
      <c r="Y12" s="67">
        <v>40</v>
      </c>
      <c r="Z12" s="151">
        <v>8</v>
      </c>
      <c r="AB12" s="174">
        <f t="shared" si="0"/>
        <v>24</v>
      </c>
      <c r="AC12" s="149"/>
      <c r="AD12" s="172">
        <f t="shared" si="1"/>
        <v>-24</v>
      </c>
    </row>
    <row r="13" spans="1:31">
      <c r="B13" s="8" t="str">
        <f>'Summary-hours'!B13</f>
        <v>Ocando</v>
      </c>
      <c r="C13" s="33">
        <v>0</v>
      </c>
      <c r="D13" s="33">
        <v>0</v>
      </c>
      <c r="E13" s="33">
        <v>0</v>
      </c>
      <c r="F13" s="312">
        <v>0</v>
      </c>
      <c r="G13" s="67">
        <v>4</v>
      </c>
      <c r="H13" s="67">
        <v>0</v>
      </c>
      <c r="I13" s="67">
        <v>16</v>
      </c>
      <c r="J13" s="67">
        <v>0</v>
      </c>
      <c r="K13" s="67">
        <v>16</v>
      </c>
      <c r="L13" s="67">
        <v>0</v>
      </c>
      <c r="M13" s="67">
        <v>16</v>
      </c>
      <c r="N13" s="151">
        <v>0</v>
      </c>
      <c r="O13" s="68"/>
      <c r="P13" s="68"/>
      <c r="Q13" s="68"/>
      <c r="R13" s="67"/>
      <c r="S13" s="67">
        <v>4</v>
      </c>
      <c r="T13" s="67">
        <v>0</v>
      </c>
      <c r="U13" s="67">
        <v>16</v>
      </c>
      <c r="V13" s="67">
        <v>0</v>
      </c>
      <c r="W13" s="67">
        <v>16</v>
      </c>
      <c r="X13" s="67">
        <v>0</v>
      </c>
      <c r="Y13" s="67">
        <v>16</v>
      </c>
      <c r="Z13" s="151">
        <v>0</v>
      </c>
      <c r="AB13" s="174">
        <f t="shared" si="0"/>
        <v>20</v>
      </c>
      <c r="AC13" s="149"/>
      <c r="AD13" s="172">
        <f t="shared" si="1"/>
        <v>-20</v>
      </c>
    </row>
    <row r="14" spans="1:31">
      <c r="B14" s="8" t="str">
        <f>'Summary-hours'!B14</f>
        <v>Rodas</v>
      </c>
      <c r="C14" s="33">
        <v>50</v>
      </c>
      <c r="D14" s="33">
        <v>88</v>
      </c>
      <c r="E14" s="33">
        <v>123</v>
      </c>
      <c r="F14" s="312">
        <v>108</v>
      </c>
      <c r="G14" s="67">
        <v>60</v>
      </c>
      <c r="H14" s="67">
        <v>40</v>
      </c>
      <c r="I14" s="67">
        <v>50</v>
      </c>
      <c r="J14" s="67">
        <v>40</v>
      </c>
      <c r="K14" s="67">
        <v>50</v>
      </c>
      <c r="L14" s="67">
        <v>40</v>
      </c>
      <c r="M14" s="67">
        <v>50</v>
      </c>
      <c r="N14" s="151">
        <v>40</v>
      </c>
      <c r="O14" s="68">
        <v>50</v>
      </c>
      <c r="P14" s="68">
        <v>40</v>
      </c>
      <c r="Q14" s="68">
        <v>50</v>
      </c>
      <c r="R14" s="67">
        <v>40</v>
      </c>
      <c r="S14" s="68">
        <v>50</v>
      </c>
      <c r="T14" s="68">
        <v>40</v>
      </c>
      <c r="U14" s="67">
        <v>50</v>
      </c>
      <c r="V14" s="67">
        <v>40</v>
      </c>
      <c r="W14" s="67">
        <v>50</v>
      </c>
      <c r="X14" s="67">
        <v>40</v>
      </c>
      <c r="Y14" s="67">
        <v>50</v>
      </c>
      <c r="Z14" s="260">
        <v>40</v>
      </c>
      <c r="AB14" s="174">
        <f t="shared" si="0"/>
        <v>519</v>
      </c>
      <c r="AC14" s="149"/>
      <c r="AD14" s="172">
        <f t="shared" si="1"/>
        <v>-519</v>
      </c>
    </row>
    <row r="15" spans="1:31">
      <c r="B15" s="8" t="str">
        <f>'Summary-hours'!B15</f>
        <v>Saffarpour</v>
      </c>
      <c r="C15" s="33"/>
      <c r="D15" s="33">
        <v>1.5</v>
      </c>
      <c r="E15" s="33"/>
      <c r="F15" s="312"/>
      <c r="G15" s="67"/>
      <c r="H15" s="67"/>
      <c r="I15" s="67"/>
      <c r="J15" s="67"/>
      <c r="K15" s="67"/>
      <c r="L15" s="67"/>
      <c r="M15" s="67"/>
      <c r="N15" s="151"/>
      <c r="O15" s="68"/>
      <c r="P15" s="68"/>
      <c r="Q15" s="68"/>
      <c r="R15" s="67"/>
      <c r="S15" s="68"/>
      <c r="T15" s="68"/>
      <c r="U15" s="67"/>
      <c r="V15" s="67"/>
      <c r="W15" s="67"/>
      <c r="X15" s="67"/>
      <c r="Y15" s="67"/>
      <c r="Z15" s="260"/>
      <c r="AB15" s="174"/>
      <c r="AC15" s="149"/>
      <c r="AD15" s="172"/>
    </row>
    <row r="16" spans="1:31">
      <c r="B16" s="79" t="str">
        <f>'Summary-hours'!B16</f>
        <v>Shaeffer</v>
      </c>
      <c r="C16" s="33"/>
      <c r="D16" s="33"/>
      <c r="E16" s="33"/>
      <c r="F16" s="312"/>
      <c r="G16" s="67"/>
      <c r="H16" s="67"/>
      <c r="I16" s="67"/>
      <c r="J16" s="67"/>
      <c r="K16" s="67"/>
      <c r="L16" s="67"/>
      <c r="M16" s="67"/>
      <c r="N16" s="151"/>
      <c r="O16" s="68"/>
      <c r="P16" s="68"/>
      <c r="Q16" s="68"/>
      <c r="R16" s="67"/>
      <c r="S16" s="68"/>
      <c r="T16" s="68"/>
      <c r="U16" s="67"/>
      <c r="V16" s="67"/>
      <c r="W16" s="67"/>
      <c r="X16" s="67"/>
      <c r="Y16" s="67"/>
      <c r="Z16" s="260"/>
      <c r="AB16" s="174">
        <f t="shared" si="0"/>
        <v>0</v>
      </c>
      <c r="AC16" s="149"/>
      <c r="AD16" s="172">
        <f t="shared" si="1"/>
        <v>0</v>
      </c>
    </row>
    <row r="17" spans="2:30">
      <c r="B17" s="79" t="str">
        <f>'Summary-hours'!B17</f>
        <v>Songpol</v>
      </c>
      <c r="C17" s="33"/>
      <c r="D17" s="33"/>
      <c r="E17" s="33"/>
      <c r="F17" s="312"/>
      <c r="G17" s="67"/>
      <c r="H17" s="67"/>
      <c r="I17" s="67"/>
      <c r="J17" s="67"/>
      <c r="K17" s="67"/>
      <c r="L17" s="67"/>
      <c r="M17" s="67"/>
      <c r="N17" s="151"/>
      <c r="O17" s="68"/>
      <c r="P17" s="68"/>
      <c r="Q17" s="68"/>
      <c r="R17" s="67"/>
      <c r="S17" s="68"/>
      <c r="T17" s="68"/>
      <c r="U17" s="67"/>
      <c r="V17" s="67"/>
      <c r="W17" s="67"/>
      <c r="X17" s="67"/>
      <c r="Y17" s="67"/>
      <c r="Z17" s="260"/>
      <c r="AB17" s="174">
        <f t="shared" si="0"/>
        <v>0</v>
      </c>
      <c r="AC17" s="149"/>
      <c r="AD17" s="172">
        <f t="shared" si="1"/>
        <v>0</v>
      </c>
    </row>
    <row r="18" spans="2:30">
      <c r="B18" s="8" t="str">
        <f>'Summary-hours'!B18</f>
        <v>Uluski</v>
      </c>
      <c r="C18" s="33"/>
      <c r="D18" s="33"/>
      <c r="E18" s="33"/>
      <c r="F18" s="312"/>
      <c r="G18" s="67"/>
      <c r="H18" s="67"/>
      <c r="I18" s="67"/>
      <c r="J18" s="67"/>
      <c r="K18" s="67"/>
      <c r="L18" s="67"/>
      <c r="M18" s="67"/>
      <c r="N18" s="151"/>
      <c r="O18" s="68"/>
      <c r="P18" s="68"/>
      <c r="Q18" s="68"/>
      <c r="R18" s="67"/>
      <c r="S18" s="68"/>
      <c r="T18" s="68"/>
      <c r="U18" s="67"/>
      <c r="V18" s="67"/>
      <c r="W18" s="67"/>
      <c r="X18" s="67"/>
      <c r="Y18" s="67"/>
      <c r="Z18" s="260"/>
      <c r="AB18" s="174">
        <f t="shared" si="0"/>
        <v>0</v>
      </c>
      <c r="AC18" s="149"/>
      <c r="AD18" s="172">
        <f t="shared" si="1"/>
        <v>0</v>
      </c>
    </row>
    <row r="19" spans="2:30">
      <c r="B19" s="8" t="str">
        <f>'Summary-hours'!B19</f>
        <v>Wasley</v>
      </c>
      <c r="C19" s="33"/>
      <c r="D19" s="33"/>
      <c r="E19" s="33">
        <v>3</v>
      </c>
      <c r="F19" s="312">
        <v>7</v>
      </c>
      <c r="G19" s="67"/>
      <c r="H19" s="67"/>
      <c r="I19" s="67">
        <v>16</v>
      </c>
      <c r="J19" s="67">
        <v>8</v>
      </c>
      <c r="K19" s="67">
        <v>16</v>
      </c>
      <c r="L19" s="67">
        <v>8</v>
      </c>
      <c r="M19" s="67">
        <v>40</v>
      </c>
      <c r="N19" s="151">
        <v>16</v>
      </c>
      <c r="O19" s="68"/>
      <c r="P19" s="68"/>
      <c r="Q19" s="68"/>
      <c r="R19" s="67"/>
      <c r="S19" s="68"/>
      <c r="T19" s="68"/>
      <c r="U19" s="67">
        <v>16</v>
      </c>
      <c r="V19" s="67">
        <v>8</v>
      </c>
      <c r="W19" s="67">
        <v>16</v>
      </c>
      <c r="X19" s="67">
        <v>8</v>
      </c>
      <c r="Y19" s="67">
        <v>40</v>
      </c>
      <c r="Z19" s="151">
        <v>16</v>
      </c>
      <c r="AB19" s="174">
        <f t="shared" si="0"/>
        <v>26</v>
      </c>
      <c r="AC19" s="149"/>
      <c r="AD19" s="172">
        <f t="shared" si="1"/>
        <v>-26</v>
      </c>
    </row>
    <row r="20" spans="2:30">
      <c r="B20" s="79" t="str">
        <f>'Summary-hours'!B20</f>
        <v>Abad</v>
      </c>
      <c r="C20" s="140"/>
      <c r="D20" s="140"/>
      <c r="E20" s="140"/>
      <c r="F20" s="314"/>
      <c r="G20" s="248"/>
      <c r="H20" s="248"/>
      <c r="I20" s="67"/>
      <c r="J20" s="67"/>
      <c r="K20" s="67"/>
      <c r="L20" s="67"/>
      <c r="M20" s="67"/>
      <c r="N20" s="151"/>
      <c r="O20" s="68"/>
      <c r="P20" s="68"/>
      <c r="Q20" s="68"/>
      <c r="R20" s="67"/>
      <c r="S20" s="68"/>
      <c r="T20" s="68"/>
      <c r="U20" s="67"/>
      <c r="V20" s="67"/>
      <c r="W20" s="67"/>
      <c r="X20" s="67"/>
      <c r="Y20" s="67"/>
      <c r="Z20" s="260"/>
      <c r="AB20" s="174">
        <f t="shared" si="0"/>
        <v>0</v>
      </c>
      <c r="AC20" s="149"/>
      <c r="AD20" s="172">
        <f t="shared" si="1"/>
        <v>0</v>
      </c>
    </row>
    <row r="21" spans="2:30">
      <c r="B21" s="79">
        <f>'Summary-hours'!B21</f>
        <v>0</v>
      </c>
      <c r="C21" s="140"/>
      <c r="D21" s="140"/>
      <c r="E21" s="140"/>
      <c r="F21" s="314"/>
      <c r="G21" s="248"/>
      <c r="H21" s="248"/>
      <c r="I21" s="67"/>
      <c r="J21" s="67"/>
      <c r="K21" s="67"/>
      <c r="L21" s="67"/>
      <c r="M21" s="67"/>
      <c r="N21" s="151"/>
      <c r="O21" s="68"/>
      <c r="P21" s="68"/>
      <c r="Q21" s="68"/>
      <c r="R21" s="67"/>
      <c r="S21" s="68"/>
      <c r="T21" s="68"/>
      <c r="U21" s="67"/>
      <c r="V21" s="67"/>
      <c r="W21" s="67"/>
      <c r="X21" s="67"/>
      <c r="Y21" s="67"/>
      <c r="Z21" s="260"/>
      <c r="AB21" s="174">
        <f t="shared" si="0"/>
        <v>0</v>
      </c>
      <c r="AC21" s="149"/>
      <c r="AD21" s="172">
        <f t="shared" si="1"/>
        <v>0</v>
      </c>
    </row>
    <row r="22" spans="2:30">
      <c r="B22" s="79"/>
      <c r="C22" s="140"/>
      <c r="D22" s="140"/>
      <c r="E22" s="140"/>
      <c r="F22" s="314"/>
      <c r="G22" s="248"/>
      <c r="H22" s="248"/>
      <c r="I22" s="67"/>
      <c r="J22" s="67"/>
      <c r="K22" s="67"/>
      <c r="L22" s="67"/>
      <c r="M22" s="67"/>
      <c r="N22" s="151"/>
      <c r="O22" s="68"/>
      <c r="P22" s="68"/>
      <c r="Q22" s="68"/>
      <c r="R22" s="67"/>
      <c r="S22" s="68"/>
      <c r="T22" s="68"/>
      <c r="U22" s="67"/>
      <c r="V22" s="67"/>
      <c r="W22" s="67"/>
      <c r="X22" s="67"/>
      <c r="Y22" s="67"/>
      <c r="Z22" s="260"/>
      <c r="AB22" s="174"/>
      <c r="AC22" s="149"/>
      <c r="AD22" s="172"/>
    </row>
    <row r="23" spans="2:30">
      <c r="B23" s="79"/>
      <c r="C23" s="140"/>
      <c r="D23" s="140"/>
      <c r="E23" s="140"/>
      <c r="F23" s="314"/>
      <c r="G23" s="248"/>
      <c r="H23" s="248"/>
      <c r="I23" s="67"/>
      <c r="J23" s="67"/>
      <c r="K23" s="67"/>
      <c r="L23" s="67"/>
      <c r="M23" s="67"/>
      <c r="N23" s="151"/>
      <c r="O23" s="68"/>
      <c r="P23" s="68"/>
      <c r="Q23" s="68"/>
      <c r="R23" s="67"/>
      <c r="S23" s="68"/>
      <c r="T23" s="68"/>
      <c r="U23" s="67"/>
      <c r="V23" s="67"/>
      <c r="W23" s="67"/>
      <c r="X23" s="67"/>
      <c r="Y23" s="67"/>
      <c r="Z23" s="260"/>
      <c r="AB23" s="174"/>
      <c r="AC23" s="149"/>
      <c r="AD23" s="172"/>
    </row>
    <row r="24" spans="2:30">
      <c r="B24" s="79">
        <f>'Summary-hours'!B24</f>
        <v>0</v>
      </c>
      <c r="C24" s="140"/>
      <c r="D24" s="140"/>
      <c r="E24" s="140"/>
      <c r="F24" s="248"/>
      <c r="G24" s="248"/>
      <c r="H24" s="248"/>
      <c r="I24" s="67"/>
      <c r="J24" s="67"/>
      <c r="K24" s="67"/>
      <c r="L24" s="67"/>
      <c r="M24" s="67"/>
      <c r="N24" s="151"/>
      <c r="O24" s="68"/>
      <c r="P24" s="68"/>
      <c r="Q24" s="68"/>
      <c r="R24" s="67"/>
      <c r="S24" s="68"/>
      <c r="T24" s="68"/>
      <c r="U24" s="67"/>
      <c r="V24" s="67"/>
      <c r="W24" s="67"/>
      <c r="X24" s="67"/>
      <c r="Y24" s="67"/>
      <c r="Z24" s="260"/>
      <c r="AB24" s="174">
        <f t="shared" si="0"/>
        <v>0</v>
      </c>
      <c r="AC24" s="149"/>
      <c r="AD24" s="172">
        <f t="shared" si="1"/>
        <v>0</v>
      </c>
    </row>
    <row r="25" spans="2:30">
      <c r="B25" s="79">
        <f>'Summary-hours'!B25</f>
        <v>0</v>
      </c>
      <c r="C25" s="140"/>
      <c r="D25" s="140"/>
      <c r="E25" s="140"/>
      <c r="F25" s="248"/>
      <c r="G25" s="248"/>
      <c r="H25" s="248"/>
      <c r="I25" s="248"/>
      <c r="J25" s="248"/>
      <c r="K25" s="248"/>
      <c r="L25" s="248"/>
      <c r="M25" s="248"/>
      <c r="N25" s="250"/>
      <c r="O25" s="68"/>
      <c r="P25" s="68"/>
      <c r="Q25" s="68"/>
      <c r="R25" s="67"/>
      <c r="S25" s="68"/>
      <c r="T25" s="68"/>
      <c r="U25" s="67"/>
      <c r="V25" s="67"/>
      <c r="W25" s="67"/>
      <c r="X25" s="67"/>
      <c r="Y25" s="67"/>
      <c r="Z25" s="260"/>
      <c r="AB25" s="174">
        <f t="shared" si="0"/>
        <v>0</v>
      </c>
      <c r="AC25" s="149"/>
      <c r="AD25" s="172">
        <f t="shared" si="1"/>
        <v>0</v>
      </c>
    </row>
    <row r="26" spans="2:30">
      <c r="B26" s="12" t="s">
        <v>101</v>
      </c>
      <c r="C26" s="156">
        <f t="shared" ref="C26:N26" si="2">SUM(C8:C25)</f>
        <v>101</v>
      </c>
      <c r="D26" s="156">
        <f t="shared" si="2"/>
        <v>152</v>
      </c>
      <c r="E26" s="156">
        <f t="shared" si="2"/>
        <v>200</v>
      </c>
      <c r="F26" s="41">
        <f t="shared" si="2"/>
        <v>196</v>
      </c>
      <c r="G26" s="41">
        <f t="shared" si="2"/>
        <v>132</v>
      </c>
      <c r="H26" s="41">
        <f t="shared" si="2"/>
        <v>120</v>
      </c>
      <c r="I26" s="41">
        <f t="shared" si="2"/>
        <v>168</v>
      </c>
      <c r="J26" s="41">
        <f t="shared" si="2"/>
        <v>98</v>
      </c>
      <c r="K26" s="41">
        <f t="shared" si="2"/>
        <v>168</v>
      </c>
      <c r="L26" s="41">
        <f t="shared" si="2"/>
        <v>124</v>
      </c>
      <c r="M26" s="41">
        <f t="shared" si="2"/>
        <v>206</v>
      </c>
      <c r="N26" s="42">
        <f t="shared" si="2"/>
        <v>144</v>
      </c>
      <c r="O26" s="41">
        <f t="shared" ref="O26:Z26" si="3">SUM(O8:O25)</f>
        <v>110</v>
      </c>
      <c r="P26" s="41">
        <f t="shared" si="3"/>
        <v>100</v>
      </c>
      <c r="Q26" s="41">
        <f t="shared" si="3"/>
        <v>110</v>
      </c>
      <c r="R26" s="41">
        <f t="shared" si="3"/>
        <v>100</v>
      </c>
      <c r="S26" s="41">
        <f t="shared" si="3"/>
        <v>122</v>
      </c>
      <c r="T26" s="41">
        <f t="shared" si="3"/>
        <v>120</v>
      </c>
      <c r="U26" s="41">
        <f t="shared" si="3"/>
        <v>158</v>
      </c>
      <c r="V26" s="41">
        <f t="shared" si="3"/>
        <v>108</v>
      </c>
      <c r="W26" s="41">
        <f t="shared" si="3"/>
        <v>158</v>
      </c>
      <c r="X26" s="41">
        <f t="shared" si="3"/>
        <v>124</v>
      </c>
      <c r="Y26" s="41">
        <f t="shared" si="3"/>
        <v>206</v>
      </c>
      <c r="Z26" s="80">
        <f t="shared" si="3"/>
        <v>144</v>
      </c>
      <c r="AB26" s="168">
        <f>SUM(AB8:AB25)</f>
        <v>1067.5</v>
      </c>
      <c r="AC26" s="167"/>
      <c r="AD26" s="173">
        <f t="shared" si="1"/>
        <v>-1067.5</v>
      </c>
    </row>
    <row r="32" spans="2:30" ht="15.75" thickBot="1"/>
    <row r="33" spans="2:26" ht="21.75" thickBot="1">
      <c r="B33" s="3" t="s">
        <v>87</v>
      </c>
      <c r="C33" s="336">
        <v>2025</v>
      </c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8"/>
      <c r="O33" s="339">
        <v>2026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1"/>
    </row>
    <row r="34" spans="2:26" ht="15.75" thickBot="1">
      <c r="B34" s="4"/>
      <c r="C34" s="5" t="s">
        <v>108</v>
      </c>
      <c r="D34" s="6" t="s">
        <v>55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60</v>
      </c>
      <c r="J34" s="6" t="s">
        <v>61</v>
      </c>
      <c r="K34" s="6" t="s">
        <v>62</v>
      </c>
      <c r="L34" s="6" t="s">
        <v>63</v>
      </c>
      <c r="M34" s="6" t="s">
        <v>64</v>
      </c>
      <c r="N34" s="7" t="s">
        <v>65</v>
      </c>
      <c r="O34" s="5" t="s">
        <v>54</v>
      </c>
      <c r="P34" s="6" t="s">
        <v>55</v>
      </c>
      <c r="Q34" s="6" t="s">
        <v>56</v>
      </c>
      <c r="R34" s="6" t="s">
        <v>57</v>
      </c>
      <c r="S34" s="6" t="s">
        <v>58</v>
      </c>
      <c r="T34" s="6" t="s">
        <v>59</v>
      </c>
      <c r="U34" s="6" t="s">
        <v>60</v>
      </c>
      <c r="V34" s="6" t="s">
        <v>61</v>
      </c>
      <c r="W34" s="6" t="s">
        <v>62</v>
      </c>
      <c r="X34" s="6" t="s">
        <v>63</v>
      </c>
      <c r="Y34" s="6" t="s">
        <v>64</v>
      </c>
      <c r="Z34" s="92" t="s">
        <v>65</v>
      </c>
    </row>
    <row r="35" spans="2:26">
      <c r="B35" s="8"/>
      <c r="C35" s="9"/>
      <c r="D35" s="10"/>
      <c r="E35" s="10"/>
      <c r="F35" s="10"/>
      <c r="G35" s="10"/>
      <c r="H35" s="10"/>
      <c r="I35" s="10"/>
      <c r="N35" s="59"/>
      <c r="O35" s="9"/>
      <c r="P35" s="10"/>
      <c r="Q35" s="10"/>
      <c r="R35" s="10"/>
      <c r="S35" s="10"/>
      <c r="T35" s="10"/>
      <c r="U35" s="10"/>
      <c r="Z35" s="59"/>
    </row>
    <row r="36" spans="2:26">
      <c r="B36" s="8">
        <f>'Summary-hours'!B36</f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60">
        <v>0</v>
      </c>
      <c r="O36" s="56"/>
      <c r="P36" s="56"/>
      <c r="Q36" s="56"/>
      <c r="R36" s="56"/>
      <c r="S36" s="56"/>
      <c r="T36" s="56"/>
      <c r="U36" s="107"/>
      <c r="V36" s="107"/>
      <c r="W36" s="107"/>
      <c r="X36" s="107"/>
      <c r="Y36" s="107"/>
      <c r="Z36" s="108"/>
    </row>
    <row r="37" spans="2:26">
      <c r="B37" s="8" t="str">
        <f>'Summary-hours'!B37</f>
        <v>Apostolov</v>
      </c>
      <c r="C37" s="67"/>
      <c r="D37" s="67"/>
      <c r="E37" s="67"/>
      <c r="F37" s="67"/>
      <c r="G37" s="67"/>
      <c r="H37" s="67"/>
      <c r="I37" s="246"/>
      <c r="J37" s="246"/>
      <c r="K37" s="246"/>
      <c r="L37" s="246"/>
      <c r="M37" s="246"/>
      <c r="N37" s="249"/>
      <c r="O37" s="67"/>
      <c r="P37" s="67"/>
      <c r="Q37" s="67"/>
      <c r="R37" s="67"/>
      <c r="S37" s="67"/>
      <c r="T37" s="67"/>
      <c r="U37" s="246"/>
      <c r="V37" s="246"/>
      <c r="W37" s="246"/>
      <c r="X37" s="246"/>
      <c r="Y37" s="246"/>
      <c r="Z37" s="247"/>
    </row>
    <row r="38" spans="2:26">
      <c r="B38" s="8" t="str">
        <f>'Summary-hours'!B38</f>
        <v>Brunner</v>
      </c>
      <c r="C38" s="67"/>
      <c r="D38" s="67"/>
      <c r="E38" s="67"/>
      <c r="F38" s="67"/>
      <c r="G38" s="67"/>
      <c r="H38" s="67"/>
      <c r="I38" s="246"/>
      <c r="J38" s="246"/>
      <c r="K38" s="246"/>
      <c r="L38" s="246"/>
      <c r="M38" s="246"/>
      <c r="N38" s="249"/>
      <c r="O38" s="67"/>
      <c r="P38" s="67"/>
      <c r="Q38" s="67"/>
      <c r="R38" s="67"/>
      <c r="S38" s="67"/>
      <c r="T38" s="67"/>
      <c r="U38" s="246"/>
      <c r="V38" s="246"/>
      <c r="W38" s="246"/>
      <c r="X38" s="246"/>
      <c r="Y38" s="246"/>
      <c r="Z38" s="247"/>
    </row>
    <row r="39" spans="2:26">
      <c r="B39" s="8" t="str">
        <f>'Summary-hours'!B39</f>
        <v>Carr</v>
      </c>
      <c r="C39" s="67"/>
      <c r="D39" s="67"/>
      <c r="E39" s="67"/>
      <c r="F39" s="67"/>
      <c r="G39" s="67"/>
      <c r="H39" s="67"/>
      <c r="I39" s="246"/>
      <c r="J39" s="246"/>
      <c r="K39" s="246"/>
      <c r="L39" s="246"/>
      <c r="M39" s="246"/>
      <c r="N39" s="249"/>
      <c r="O39" s="67"/>
      <c r="P39" s="67"/>
      <c r="Q39" s="67"/>
      <c r="R39" s="67"/>
      <c r="S39" s="67"/>
      <c r="T39" s="67"/>
      <c r="U39" s="246"/>
      <c r="V39" s="246"/>
      <c r="W39" s="246"/>
      <c r="X39" s="246"/>
      <c r="Y39" s="246"/>
      <c r="Z39" s="247"/>
    </row>
    <row r="40" spans="2:26">
      <c r="B40" s="8" t="str">
        <f>'Summary-hours'!B40</f>
        <v>DePillis</v>
      </c>
      <c r="C40" s="67"/>
      <c r="D40" s="67"/>
      <c r="E40" s="67"/>
      <c r="F40" s="67"/>
      <c r="G40" s="67"/>
      <c r="H40" s="67"/>
      <c r="I40" s="246"/>
      <c r="J40" s="246"/>
      <c r="K40" s="246"/>
      <c r="L40" s="246"/>
      <c r="M40" s="246"/>
      <c r="N40" s="249"/>
      <c r="O40" s="67"/>
      <c r="P40" s="67"/>
      <c r="Q40" s="67"/>
      <c r="R40" s="67"/>
      <c r="S40" s="67"/>
      <c r="T40" s="67"/>
      <c r="U40" s="246"/>
      <c r="V40" s="246"/>
      <c r="W40" s="246"/>
      <c r="X40" s="246"/>
      <c r="Y40" s="246"/>
      <c r="Z40" s="247"/>
    </row>
    <row r="41" spans="2:26">
      <c r="B41" s="8" t="str">
        <f>'Summary-hours'!B41</f>
        <v>Guill</v>
      </c>
      <c r="C41" s="67"/>
      <c r="D41" s="67"/>
      <c r="E41" s="67"/>
      <c r="F41" s="67"/>
      <c r="G41" s="67"/>
      <c r="H41" s="67"/>
      <c r="I41" s="246"/>
      <c r="J41" s="246"/>
      <c r="K41" s="246"/>
      <c r="L41" s="246"/>
      <c r="M41" s="246"/>
      <c r="N41" s="249"/>
      <c r="O41" s="67"/>
      <c r="P41" s="67"/>
      <c r="Q41" s="67"/>
      <c r="R41" s="67"/>
      <c r="S41" s="67"/>
      <c r="T41" s="67"/>
      <c r="U41" s="246"/>
      <c r="V41" s="246"/>
      <c r="W41" s="246"/>
      <c r="X41" s="246"/>
      <c r="Y41" s="246"/>
      <c r="Z41" s="247"/>
    </row>
    <row r="42" spans="2:26">
      <c r="B42" s="8" t="s">
        <v>109</v>
      </c>
      <c r="C42" s="67">
        <v>10</v>
      </c>
      <c r="D42" s="67">
        <v>20</v>
      </c>
      <c r="E42" s="67">
        <v>10</v>
      </c>
      <c r="F42" s="67">
        <v>20</v>
      </c>
      <c r="G42" s="67">
        <v>10</v>
      </c>
      <c r="H42" s="67">
        <v>20</v>
      </c>
      <c r="I42" s="67">
        <v>10</v>
      </c>
      <c r="J42" s="67">
        <v>20</v>
      </c>
      <c r="K42" s="67">
        <v>10</v>
      </c>
      <c r="L42" s="67">
        <v>20</v>
      </c>
      <c r="M42" s="67">
        <v>10</v>
      </c>
      <c r="N42" s="164">
        <v>20</v>
      </c>
      <c r="O42" s="67">
        <v>10</v>
      </c>
      <c r="P42" s="67">
        <v>10</v>
      </c>
      <c r="Q42" s="67">
        <v>10</v>
      </c>
      <c r="R42" s="67">
        <v>10</v>
      </c>
      <c r="S42" s="67">
        <v>10</v>
      </c>
      <c r="T42" s="67">
        <v>20</v>
      </c>
      <c r="U42" s="67">
        <v>10</v>
      </c>
      <c r="V42" s="67">
        <v>10</v>
      </c>
      <c r="W42" s="67">
        <v>10</v>
      </c>
      <c r="X42" s="67">
        <v>10</v>
      </c>
      <c r="Y42" s="67">
        <v>10</v>
      </c>
      <c r="Z42" s="164">
        <v>20</v>
      </c>
    </row>
    <row r="43" spans="2:26">
      <c r="B43" s="8" t="str">
        <f>'Summary-hours'!B43</f>
        <v>Palermo</v>
      </c>
      <c r="C43" s="67"/>
      <c r="D43" s="67"/>
      <c r="E43" s="67"/>
      <c r="F43" s="67"/>
      <c r="G43" s="67"/>
      <c r="H43" s="67"/>
      <c r="I43" s="246"/>
      <c r="J43" s="246"/>
      <c r="K43" s="246"/>
      <c r="L43" s="246"/>
      <c r="M43" s="246"/>
      <c r="N43" s="249"/>
      <c r="O43" s="67"/>
      <c r="P43" s="67"/>
      <c r="Q43" s="67"/>
      <c r="R43" s="67"/>
      <c r="S43" s="67"/>
      <c r="T43" s="67"/>
      <c r="U43" s="246"/>
      <c r="V43" s="246"/>
      <c r="W43" s="246"/>
      <c r="X43" s="246"/>
      <c r="Y43" s="246"/>
      <c r="Z43" s="247"/>
    </row>
    <row r="44" spans="2:26">
      <c r="B44" s="8" t="str">
        <f>'Summary-hours'!B44</f>
        <v>Rana</v>
      </c>
      <c r="C44" s="67"/>
      <c r="D44" s="67"/>
      <c r="E44" s="67"/>
      <c r="F44" s="67"/>
      <c r="G44" s="67"/>
      <c r="H44" s="67"/>
      <c r="I44" s="246"/>
      <c r="J44" s="246"/>
      <c r="K44" s="246"/>
      <c r="L44" s="246"/>
      <c r="M44" s="246"/>
      <c r="N44" s="249"/>
      <c r="O44" s="67"/>
      <c r="P44" s="67"/>
      <c r="Q44" s="67"/>
      <c r="R44" s="67"/>
      <c r="S44" s="67"/>
      <c r="T44" s="67"/>
      <c r="U44" s="246"/>
      <c r="V44" s="246"/>
      <c r="W44" s="246"/>
      <c r="X44" s="246"/>
      <c r="Y44" s="246"/>
      <c r="Z44" s="247"/>
    </row>
    <row r="45" spans="2:26">
      <c r="B45" s="8" t="str">
        <f>'Summary-hours'!B45</f>
        <v>Yankovski</v>
      </c>
      <c r="C45" s="67"/>
      <c r="D45" s="67"/>
      <c r="E45" s="67"/>
      <c r="F45" s="67"/>
      <c r="G45" s="67"/>
      <c r="H45" s="67"/>
      <c r="I45" s="246"/>
      <c r="J45" s="246"/>
      <c r="K45" s="246"/>
      <c r="L45" s="246"/>
      <c r="M45" s="246"/>
      <c r="N45" s="249"/>
      <c r="O45" s="67"/>
      <c r="P45" s="67"/>
      <c r="Q45" s="67"/>
      <c r="R45" s="67"/>
      <c r="S45" s="67"/>
      <c r="T45" s="67"/>
      <c r="U45" s="246"/>
      <c r="V45" s="246"/>
      <c r="W45" s="246"/>
      <c r="X45" s="246"/>
      <c r="Y45" s="246"/>
      <c r="Z45" s="247"/>
    </row>
    <row r="46" spans="2:26">
      <c r="B46" s="8">
        <f>'Summary-hours'!B46</f>
        <v>0</v>
      </c>
      <c r="C46" s="67"/>
      <c r="D46" s="67"/>
      <c r="E46" s="67"/>
      <c r="F46" s="67"/>
      <c r="G46" s="67"/>
      <c r="H46" s="67"/>
      <c r="I46" s="246"/>
      <c r="J46" s="246"/>
      <c r="K46" s="246"/>
      <c r="L46" s="246"/>
      <c r="M46" s="246"/>
      <c r="N46" s="249"/>
      <c r="O46" s="67"/>
      <c r="P46" s="67"/>
      <c r="Q46" s="67"/>
      <c r="R46" s="67"/>
      <c r="S46" s="67"/>
      <c r="T46" s="67"/>
      <c r="U46" s="246"/>
      <c r="V46" s="246"/>
      <c r="W46" s="246"/>
      <c r="X46" s="246"/>
      <c r="Y46" s="246"/>
      <c r="Z46" s="247"/>
    </row>
    <row r="47" spans="2:26">
      <c r="B47" s="8" t="str">
        <f>'Summary-hours'!B47</f>
        <v>P. Campos</v>
      </c>
      <c r="C47" s="67">
        <v>20</v>
      </c>
      <c r="D47" s="67">
        <v>10</v>
      </c>
      <c r="E47" s="67">
        <v>20</v>
      </c>
      <c r="F47" s="67">
        <v>10</v>
      </c>
      <c r="G47" s="67">
        <v>40</v>
      </c>
      <c r="H47" s="67">
        <v>20</v>
      </c>
      <c r="I47" s="67">
        <v>10</v>
      </c>
      <c r="J47" s="67">
        <v>20</v>
      </c>
      <c r="K47" s="67">
        <v>10</v>
      </c>
      <c r="L47" s="67">
        <v>20</v>
      </c>
      <c r="M47" s="67">
        <v>10</v>
      </c>
      <c r="N47" s="164">
        <v>40</v>
      </c>
      <c r="O47" s="67">
        <v>10</v>
      </c>
      <c r="P47" s="67">
        <v>20</v>
      </c>
      <c r="Q47" s="67">
        <v>10</v>
      </c>
      <c r="R47" s="67">
        <v>20</v>
      </c>
      <c r="S47" s="67">
        <v>10</v>
      </c>
      <c r="T47" s="67">
        <v>20</v>
      </c>
      <c r="U47" s="67">
        <v>10</v>
      </c>
      <c r="V47" s="67">
        <v>10</v>
      </c>
      <c r="W47" s="67">
        <v>10</v>
      </c>
      <c r="X47" s="67">
        <v>10</v>
      </c>
      <c r="Y47" s="67">
        <v>10</v>
      </c>
      <c r="Z47" s="164">
        <v>10</v>
      </c>
    </row>
    <row r="48" spans="2:26">
      <c r="B48" s="8" t="str">
        <f>'Summary-hours'!B48</f>
        <v>D. Obadina</v>
      </c>
      <c r="C48" s="67"/>
      <c r="D48" s="67"/>
      <c r="E48" s="67"/>
      <c r="F48" s="67"/>
      <c r="G48" s="67"/>
      <c r="H48" s="67"/>
      <c r="I48" s="246"/>
      <c r="J48" s="246"/>
      <c r="K48" s="246"/>
      <c r="L48" s="246"/>
      <c r="M48" s="246"/>
      <c r="N48" s="249"/>
      <c r="O48" s="67"/>
      <c r="P48" s="67"/>
      <c r="Q48" s="67"/>
      <c r="R48" s="67"/>
      <c r="S48" s="67"/>
      <c r="T48" s="67"/>
      <c r="U48" s="246"/>
      <c r="V48" s="246"/>
      <c r="W48" s="246"/>
      <c r="X48" s="246"/>
      <c r="Y48" s="246"/>
      <c r="Z48" s="247"/>
    </row>
    <row r="49" spans="2:26">
      <c r="B49" s="8" t="str">
        <f>'Summary-hours'!B49</f>
        <v xml:space="preserve">AMI Subcontractors/ANDE </v>
      </c>
      <c r="C49" s="67"/>
      <c r="D49" s="67"/>
      <c r="E49" s="67"/>
      <c r="F49" s="67"/>
      <c r="G49" s="67"/>
      <c r="H49" s="67"/>
      <c r="I49" s="246"/>
      <c r="J49" s="246"/>
      <c r="K49" s="246"/>
      <c r="L49" s="246"/>
      <c r="M49" s="246"/>
      <c r="N49" s="249"/>
      <c r="O49" s="67"/>
      <c r="P49" s="67"/>
      <c r="Q49" s="67"/>
      <c r="R49" s="67"/>
      <c r="S49" s="67"/>
      <c r="T49" s="67"/>
      <c r="U49" s="246"/>
      <c r="V49" s="246"/>
      <c r="W49" s="246"/>
      <c r="X49" s="246"/>
      <c r="Y49" s="246"/>
      <c r="Z49" s="247"/>
    </row>
    <row r="50" spans="2:26">
      <c r="B50" s="8" t="str">
        <f>'Summary-hours'!B50</f>
        <v>Cepeda</v>
      </c>
      <c r="C50" s="67"/>
      <c r="D50" s="67"/>
      <c r="E50" s="67"/>
      <c r="F50" s="67"/>
      <c r="G50" s="67"/>
      <c r="H50" s="67"/>
      <c r="I50" s="246"/>
      <c r="J50" s="246"/>
      <c r="K50" s="246"/>
      <c r="L50" s="246"/>
      <c r="M50" s="246"/>
      <c r="N50" s="249"/>
      <c r="O50" s="67"/>
      <c r="P50" s="67"/>
      <c r="Q50" s="67"/>
      <c r="R50" s="67"/>
      <c r="S50" s="67"/>
      <c r="T50" s="67"/>
      <c r="U50" s="246"/>
      <c r="V50" s="246"/>
      <c r="W50" s="246"/>
      <c r="X50" s="246"/>
      <c r="Y50" s="246"/>
      <c r="Z50" s="247"/>
    </row>
    <row r="51" spans="2:26" ht="15.75" thickBot="1">
      <c r="B51" s="8" t="str">
        <f>'Summary-hours'!B51</f>
        <v>Arcos</v>
      </c>
      <c r="C51" s="67"/>
      <c r="D51" s="67"/>
      <c r="E51" s="67"/>
      <c r="F51" s="67"/>
      <c r="G51" s="67"/>
      <c r="H51" s="67"/>
      <c r="I51" s="246"/>
      <c r="J51" s="246"/>
      <c r="K51" s="246"/>
      <c r="L51" s="246"/>
      <c r="M51" s="246"/>
      <c r="N51" s="249"/>
      <c r="O51" s="67"/>
      <c r="P51" s="67"/>
      <c r="Q51" s="67"/>
      <c r="R51" s="67"/>
      <c r="S51" s="67"/>
      <c r="T51" s="67"/>
      <c r="U51" s="246"/>
      <c r="V51" s="246"/>
      <c r="W51" s="246"/>
      <c r="X51" s="246"/>
      <c r="Y51" s="246"/>
      <c r="Z51" s="247"/>
    </row>
    <row r="52" spans="2:26" ht="15.75" thickBot="1">
      <c r="B52" s="12" t="s">
        <v>101</v>
      </c>
      <c r="C52" s="41">
        <f>SUM(C42:C51)</f>
        <v>30</v>
      </c>
      <c r="D52" s="41">
        <f t="shared" ref="D52:Z52" si="4">SUM(D42:D51)</f>
        <v>30</v>
      </c>
      <c r="E52" s="41">
        <f t="shared" si="4"/>
        <v>30</v>
      </c>
      <c r="F52" s="41">
        <f t="shared" si="4"/>
        <v>30</v>
      </c>
      <c r="G52" s="41">
        <f t="shared" si="4"/>
        <v>50</v>
      </c>
      <c r="H52" s="41">
        <f t="shared" si="4"/>
        <v>40</v>
      </c>
      <c r="I52" s="41">
        <f t="shared" si="4"/>
        <v>20</v>
      </c>
      <c r="J52" s="41">
        <f t="shared" si="4"/>
        <v>40</v>
      </c>
      <c r="K52" s="41">
        <f t="shared" si="4"/>
        <v>20</v>
      </c>
      <c r="L52" s="41">
        <f t="shared" si="4"/>
        <v>40</v>
      </c>
      <c r="M52" s="41">
        <f t="shared" si="4"/>
        <v>20</v>
      </c>
      <c r="N52" s="41">
        <f t="shared" si="4"/>
        <v>60</v>
      </c>
      <c r="O52" s="41">
        <f t="shared" si="4"/>
        <v>20</v>
      </c>
      <c r="P52" s="41">
        <f t="shared" si="4"/>
        <v>30</v>
      </c>
      <c r="Q52" s="41">
        <f t="shared" si="4"/>
        <v>20</v>
      </c>
      <c r="R52" s="41">
        <f t="shared" si="4"/>
        <v>30</v>
      </c>
      <c r="S52" s="41">
        <f t="shared" si="4"/>
        <v>20</v>
      </c>
      <c r="T52" s="41">
        <f t="shared" si="4"/>
        <v>40</v>
      </c>
      <c r="U52" s="41">
        <f t="shared" si="4"/>
        <v>20</v>
      </c>
      <c r="V52" s="41">
        <f t="shared" si="4"/>
        <v>20</v>
      </c>
      <c r="W52" s="41">
        <f t="shared" si="4"/>
        <v>20</v>
      </c>
      <c r="X52" s="41">
        <f t="shared" si="4"/>
        <v>20</v>
      </c>
      <c r="Y52" s="41">
        <f t="shared" si="4"/>
        <v>20</v>
      </c>
      <c r="Z52" s="41">
        <f t="shared" si="4"/>
        <v>30</v>
      </c>
    </row>
  </sheetData>
  <mergeCells count="5">
    <mergeCell ref="B2:N2"/>
    <mergeCell ref="C4:N4"/>
    <mergeCell ref="C33:N33"/>
    <mergeCell ref="O4:Z4"/>
    <mergeCell ref="O33:Z33"/>
  </mergeCells>
  <hyperlinks>
    <hyperlink ref="B1" location="ESTA_Projects!A1" display="Return to Projects" xr:uid="{727C2CDE-E4AE-4E64-AF5D-CA69115AE36C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i9o xmlns="dc28cfed-98ed-48c3-83a2-ce600a8904d5">
      <UserInfo>
        <DisplayName/>
        <AccountId xsi:nil="true"/>
        <AccountType/>
      </UserInfo>
    </si9o>
    <SharedWithUsers xmlns="dd7bdee0-4ded-42db-be22-9b225637b6de">
      <UserInfo>
        <DisplayName>Robert Uluski</DisplayName>
        <AccountId>23</AccountId>
        <AccountType/>
      </UserInfo>
      <UserInfo>
        <DisplayName>Ron Wasley</DisplayName>
        <AccountId>17</AccountId>
        <AccountType/>
      </UserInfo>
      <UserInfo>
        <DisplayName>Manuel Atanacio-Rosario</DisplayName>
        <AccountId>15</AccountId>
        <AccountType/>
      </UserInfo>
      <UserInfo>
        <DisplayName>David Caceres</DisplayName>
        <AccountId>42</AccountId>
        <AccountType/>
      </UserInfo>
      <UserInfo>
        <DisplayName>Sneha Ramdaspalli</DisplayName>
        <AccountId>2928</AccountId>
        <AccountType/>
      </UserInfo>
      <UserInfo>
        <DisplayName>Stuart Borlase</DisplayName>
        <AccountId>2334</AccountId>
        <AccountType/>
      </UserInfo>
      <UserInfo>
        <DisplayName>John Shaeffer</DisplayName>
        <AccountId>3287</AccountId>
        <AccountType/>
      </UserInfo>
      <UserInfo>
        <DisplayName>Gerry Abad</DisplayName>
        <AccountId>916</AccountId>
        <AccountType/>
      </UserInfo>
      <UserInfo>
        <DisplayName>Stipe Fustar</DisplayName>
        <AccountId>34</AccountId>
        <AccountType/>
      </UserInfo>
      <UserInfo>
        <DisplayName>Elizabeth Farah</DisplayName>
        <AccountId>11</AccountId>
        <AccountType/>
      </UserInfo>
      <UserInfo>
        <DisplayName>Carl Ozkaynak</DisplayName>
        <AccountId>4227</AccountId>
        <AccountType/>
      </UserInfo>
      <UserInfo>
        <DisplayName>Jonathan Paniagua</DisplayName>
        <AccountId>2330</AccountId>
        <AccountType/>
      </UserInfo>
    </SharedWithUsers>
    <Date xmlns="dc28cfed-98ed-48c3-83a2-ce600a8904d5" xsi:nil="true"/>
    <TaxCatchAll xmlns="dd7bdee0-4ded-42db-be22-9b225637b6de" xsi:nil="true"/>
    <lcf76f155ced4ddcb4097134ff3c332f xmlns="dc28cfed-98ed-48c3-83a2-ce600a8904d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132ED1126574EB7DE2E75DDED96A2" ma:contentTypeVersion="24" ma:contentTypeDescription="Create a new document." ma:contentTypeScope="" ma:versionID="54ee0e1ac251f5ebda3359e33a1bcb98">
  <xsd:schema xmlns:xsd="http://www.w3.org/2001/XMLSchema" xmlns:xs="http://www.w3.org/2001/XMLSchema" xmlns:p="http://schemas.microsoft.com/office/2006/metadata/properties" xmlns:ns2="dc28cfed-98ed-48c3-83a2-ce600a8904d5" xmlns:ns3="dd7bdee0-4ded-42db-be22-9b225637b6de" targetNamespace="http://schemas.microsoft.com/office/2006/metadata/properties" ma:root="true" ma:fieldsID="ec6194dfcf8b916fd7d6e0f982c5823b" ns2:_="" ns3:_="">
    <xsd:import namespace="dc28cfed-98ed-48c3-83a2-ce600a8904d5"/>
    <xsd:import namespace="dd7bdee0-4ded-42db-be22-9b225637b6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si9o" minOccurs="0"/>
                <xsd:element ref="ns2:MediaLengthInSeconds" minOccurs="0"/>
                <xsd:element ref="ns2:Date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8cfed-98ed-48c3-83a2-ce600a890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si9o" ma:index="19" nillable="true" ma:displayName="Person or Group" ma:list="UserInfo" ma:internalName="si9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6e5c99a-372f-49de-a4d9-ac87a78b23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bdee0-4ded-42db-be22-9b225637b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86602cc-7363-44fb-b631-db488e0dfdb1}" ma:internalName="TaxCatchAll" ma:showField="CatchAllData" ma:web="dd7bdee0-4ded-42db-be22-9b225637b6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5D994F-3DB0-4BF3-8ADD-CCDA66C7885E}"/>
</file>

<file path=customXml/itemProps2.xml><?xml version="1.0" encoding="utf-8"?>
<ds:datastoreItem xmlns:ds="http://schemas.openxmlformats.org/officeDocument/2006/customXml" ds:itemID="{6E3D686C-3740-4AFB-BCD5-FB406B391EDD}"/>
</file>

<file path=customXml/itemProps3.xml><?xml version="1.0" encoding="utf-8"?>
<ds:datastoreItem xmlns:ds="http://schemas.openxmlformats.org/officeDocument/2006/customXml" ds:itemID="{3B043890-FA7F-4C47-83CB-22E33B3C59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Nader Farah</dc:creator>
  <cp:keywords/>
  <dc:description/>
  <cp:lastModifiedBy/>
  <cp:revision/>
  <dcterms:created xsi:type="dcterms:W3CDTF">2018-12-31T16:11:37Z</dcterms:created>
  <dcterms:modified xsi:type="dcterms:W3CDTF">2025-06-10T18:54:00Z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0x010100720132ED1126574EB7DE2E75DDED96A2</vt:lpwstr>
  </property>
  <property fmtid="{D5CDD505-2E9C-101B-9397-08002B2CF9AE}" pid="3" name="MediaServiceImageTags">
    <vt:lpwstr/>
  </property>
</Properties>
</file>