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BD 2\3º bimestre\"/>
    </mc:Choice>
  </mc:AlternateContent>
  <xr:revisionPtr revIDLastSave="0" documentId="13_ncr:1_{2E520637-2885-4B8D-9FD5-867CC915592B}" xr6:coauthVersionLast="36" xr6:coauthVersionMax="36" xr10:uidLastSave="{00000000-0000-0000-0000-000000000000}"/>
  <bookViews>
    <workbookView xWindow="-120" yWindow="-120" windowWidth="20730" windowHeight="11160" firstSheet="6" activeTab="6" xr2:uid="{C7D4759D-CF9D-40A2-BC7E-345B29638C53}"/>
  </bookViews>
  <sheets>
    <sheet name="LOGICA CLIENTE" sheetId="1" state="hidden" r:id="rId1"/>
    <sheet name="LOGICA TELEFONE" sheetId="2" state="hidden" r:id="rId2"/>
    <sheet name="logica compra" sheetId="3" state="hidden" r:id="rId3"/>
    <sheet name="logica vendedor" sheetId="4" state="hidden" r:id="rId4"/>
    <sheet name="logica fornecedor" sheetId="5" state="hidden" r:id="rId5"/>
    <sheet name="logica produto" sheetId="7" state="hidden" r:id="rId6"/>
    <sheet name="tabelas" sheetId="8" r:id="rId7"/>
    <sheet name="LOGICA FUNCIONARIO" sheetId="9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9" l="1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E5" i="9" l="1"/>
  <c r="E27" i="9"/>
  <c r="E23" i="9"/>
  <c r="E15" i="9"/>
  <c r="E11" i="9"/>
  <c r="E3" i="9"/>
  <c r="E30" i="9"/>
  <c r="E22" i="9"/>
  <c r="E18" i="9"/>
  <c r="E14" i="9"/>
  <c r="E6" i="9"/>
  <c r="E29" i="9"/>
  <c r="E25" i="9"/>
  <c r="E21" i="9"/>
  <c r="E17" i="9"/>
  <c r="E13" i="9"/>
  <c r="E9" i="9"/>
  <c r="E31" i="9"/>
  <c r="E19" i="9"/>
  <c r="E7" i="9"/>
  <c r="E26" i="9"/>
  <c r="E10" i="9"/>
  <c r="E28" i="9"/>
  <c r="E24" i="9"/>
  <c r="E20" i="9"/>
  <c r="E16" i="9"/>
  <c r="E12" i="9"/>
  <c r="E8" i="9"/>
  <c r="E4" i="9"/>
  <c r="E2" i="9"/>
  <c r="G8" i="9" l="1"/>
  <c r="H8" i="9" s="1"/>
  <c r="I8" i="9" s="1"/>
  <c r="G9" i="8" s="1"/>
  <c r="G19" i="9"/>
  <c r="H19" i="9" s="1"/>
  <c r="I19" i="9" s="1"/>
  <c r="G20" i="8" s="1"/>
  <c r="G25" i="9"/>
  <c r="H25" i="9" s="1"/>
  <c r="I25" i="9" s="1"/>
  <c r="G26" i="8" s="1"/>
  <c r="G14" i="9"/>
  <c r="H14" i="9" s="1"/>
  <c r="I14" i="9" s="1"/>
  <c r="G15" i="8" s="1"/>
  <c r="G11" i="9"/>
  <c r="H11" i="9" s="1"/>
  <c r="I11" i="9" s="1"/>
  <c r="G12" i="8" s="1"/>
  <c r="G12" i="9"/>
  <c r="H12" i="9" s="1"/>
  <c r="I12" i="9" s="1"/>
  <c r="G13" i="8" s="1"/>
  <c r="G31" i="9"/>
  <c r="H31" i="9" s="1"/>
  <c r="I31" i="9" s="1"/>
  <c r="G32" i="8" s="1"/>
  <c r="G29" i="9"/>
  <c r="H29" i="9" s="1"/>
  <c r="I29" i="9" s="1"/>
  <c r="G30" i="8" s="1"/>
  <c r="G18" i="9"/>
  <c r="H18" i="9" s="1"/>
  <c r="I18" i="9" s="1"/>
  <c r="G19" i="8" s="1"/>
  <c r="G15" i="9"/>
  <c r="H15" i="9" s="1"/>
  <c r="I15" i="9" s="1"/>
  <c r="G16" i="8" s="1"/>
  <c r="G22" i="9"/>
  <c r="H22" i="9" s="1"/>
  <c r="I22" i="9" s="1"/>
  <c r="G23" i="8" s="1"/>
  <c r="G23" i="9"/>
  <c r="H23" i="9" s="1"/>
  <c r="I23" i="9" s="1"/>
  <c r="G24" i="8" s="1"/>
  <c r="G20" i="9"/>
  <c r="H20" i="9" s="1"/>
  <c r="I20" i="9" s="1"/>
  <c r="G21" i="8" s="1"/>
  <c r="G10" i="9"/>
  <c r="H10" i="9" s="1"/>
  <c r="I10" i="9" s="1"/>
  <c r="G11" i="8" s="1"/>
  <c r="G30" i="9"/>
  <c r="H30" i="9" s="1"/>
  <c r="I30" i="9" s="1"/>
  <c r="G31" i="8" s="1"/>
  <c r="G27" i="9"/>
  <c r="H27" i="9" s="1"/>
  <c r="I27" i="9" s="1"/>
  <c r="G28" i="8" s="1"/>
  <c r="G16" i="9"/>
  <c r="H16" i="9" s="1"/>
  <c r="I16" i="9" s="1"/>
  <c r="G17" i="8" s="1"/>
  <c r="G24" i="9"/>
  <c r="H24" i="9" s="1"/>
  <c r="I24" i="9" s="1"/>
  <c r="G25" i="8" s="1"/>
  <c r="G26" i="9"/>
  <c r="H26" i="9" s="1"/>
  <c r="I26" i="9" s="1"/>
  <c r="G27" i="8" s="1"/>
  <c r="G9" i="9"/>
  <c r="H9" i="9" s="1"/>
  <c r="I9" i="9" s="1"/>
  <c r="G10" i="8" s="1"/>
  <c r="G13" i="9"/>
  <c r="H13" i="9" s="1"/>
  <c r="I13" i="9" s="1"/>
  <c r="G14" i="8" s="1"/>
  <c r="G28" i="9"/>
  <c r="H28" i="9" s="1"/>
  <c r="I28" i="9" s="1"/>
  <c r="G29" i="8" s="1"/>
  <c r="G2" i="9"/>
  <c r="H2" i="9" s="1"/>
  <c r="I2" i="9" s="1"/>
  <c r="G3" i="8" s="1"/>
  <c r="G17" i="9"/>
  <c r="H17" i="9" s="1"/>
  <c r="I17" i="9" s="1"/>
  <c r="G18" i="8" s="1"/>
  <c r="G5" i="9"/>
  <c r="H5" i="9" s="1"/>
  <c r="I5" i="9" s="1"/>
  <c r="G6" i="8" s="1"/>
  <c r="G4" i="9"/>
  <c r="H4" i="9" s="1"/>
  <c r="I4" i="9" s="1"/>
  <c r="G5" i="8" s="1"/>
  <c r="G7" i="9"/>
  <c r="H7" i="9" s="1"/>
  <c r="I7" i="9" s="1"/>
  <c r="G8" i="8" s="1"/>
  <c r="G21" i="9"/>
  <c r="H21" i="9" s="1"/>
  <c r="I21" i="9" s="1"/>
  <c r="G22" i="8" s="1"/>
  <c r="G6" i="9"/>
  <c r="H6" i="9" s="1"/>
  <c r="I6" i="9" s="1"/>
  <c r="G7" i="8" s="1"/>
  <c r="G3" i="9"/>
  <c r="H3" i="9" s="1"/>
  <c r="I3" i="9" s="1"/>
  <c r="G4" i="8" s="1"/>
  <c r="C3" i="4" l="1"/>
  <c r="D3" i="4"/>
  <c r="E3" i="4"/>
  <c r="H3" i="4"/>
  <c r="C4" i="4"/>
  <c r="D4" i="4"/>
  <c r="E4" i="4"/>
  <c r="H4" i="4"/>
  <c r="C5" i="4"/>
  <c r="D5" i="4"/>
  <c r="E5" i="4"/>
  <c r="H5" i="4"/>
  <c r="C6" i="4"/>
  <c r="D6" i="4"/>
  <c r="E6" i="4"/>
  <c r="H6" i="4"/>
  <c r="C7" i="4"/>
  <c r="D7" i="4"/>
  <c r="E7" i="4"/>
  <c r="H7" i="4"/>
  <c r="C8" i="4"/>
  <c r="D8" i="4"/>
  <c r="E8" i="4"/>
  <c r="H8" i="4"/>
  <c r="C9" i="4"/>
  <c r="D9" i="4"/>
  <c r="E9" i="4"/>
  <c r="H9" i="4"/>
  <c r="C10" i="4"/>
  <c r="D10" i="4"/>
  <c r="E10" i="4"/>
  <c r="H10" i="4"/>
  <c r="C11" i="4"/>
  <c r="D11" i="4"/>
  <c r="E11" i="4"/>
  <c r="H11" i="4"/>
  <c r="C12" i="4"/>
  <c r="D12" i="4"/>
  <c r="E12" i="4"/>
  <c r="H12" i="4"/>
  <c r="C13" i="4"/>
  <c r="D13" i="4"/>
  <c r="E13" i="4"/>
  <c r="H13" i="4"/>
  <c r="C14" i="4"/>
  <c r="D14" i="4"/>
  <c r="E14" i="4"/>
  <c r="H14" i="4"/>
  <c r="C15" i="4"/>
  <c r="D15" i="4"/>
  <c r="E15" i="4"/>
  <c r="H15" i="4"/>
  <c r="C16" i="4"/>
  <c r="D16" i="4"/>
  <c r="E16" i="4"/>
  <c r="H16" i="4"/>
  <c r="C17" i="4"/>
  <c r="D17" i="4"/>
  <c r="E17" i="4"/>
  <c r="H17" i="4"/>
  <c r="C18" i="4"/>
  <c r="D18" i="4"/>
  <c r="E18" i="4"/>
  <c r="H18" i="4"/>
  <c r="C19" i="4"/>
  <c r="D19" i="4"/>
  <c r="E19" i="4"/>
  <c r="H19" i="4"/>
  <c r="C20" i="4"/>
  <c r="D20" i="4"/>
  <c r="E20" i="4"/>
  <c r="H20" i="4"/>
  <c r="C21" i="4"/>
  <c r="D21" i="4"/>
  <c r="E21" i="4"/>
  <c r="H21" i="4"/>
  <c r="C22" i="4"/>
  <c r="D22" i="4"/>
  <c r="E22" i="4"/>
  <c r="H22" i="4"/>
  <c r="C23" i="4"/>
  <c r="D23" i="4"/>
  <c r="E23" i="4"/>
  <c r="H23" i="4"/>
  <c r="C24" i="4"/>
  <c r="D24" i="4"/>
  <c r="E24" i="4"/>
  <c r="H24" i="4"/>
  <c r="C25" i="4"/>
  <c r="D25" i="4"/>
  <c r="E25" i="4"/>
  <c r="H25" i="4"/>
  <c r="C26" i="4"/>
  <c r="D26" i="4"/>
  <c r="E26" i="4"/>
  <c r="H26" i="4"/>
  <c r="C27" i="4"/>
  <c r="D27" i="4"/>
  <c r="E27" i="4"/>
  <c r="H27" i="4"/>
  <c r="C28" i="4"/>
  <c r="D28" i="4"/>
  <c r="E28" i="4"/>
  <c r="H28" i="4"/>
  <c r="C29" i="4"/>
  <c r="D29" i="4"/>
  <c r="E29" i="4"/>
  <c r="H29" i="4"/>
  <c r="C30" i="4"/>
  <c r="D30" i="4"/>
  <c r="E30" i="4"/>
  <c r="H30" i="4"/>
  <c r="C31" i="4"/>
  <c r="D31" i="4"/>
  <c r="E31" i="4"/>
  <c r="H31" i="4"/>
  <c r="F6" i="4" l="1"/>
  <c r="G6" i="4" s="1"/>
  <c r="F27" i="4"/>
  <c r="G27" i="4" s="1"/>
  <c r="F5" i="4"/>
  <c r="G5" i="4" s="1"/>
  <c r="F3" i="4"/>
  <c r="G3" i="4" s="1"/>
  <c r="F22" i="4"/>
  <c r="G22" i="4" s="1"/>
  <c r="F18" i="4"/>
  <c r="G18" i="4" s="1"/>
  <c r="F20" i="4"/>
  <c r="G20" i="4" s="1"/>
  <c r="F19" i="4"/>
  <c r="G19" i="4" s="1"/>
  <c r="F11" i="4"/>
  <c r="G11" i="4" s="1"/>
  <c r="F9" i="4"/>
  <c r="G9" i="4" s="1"/>
  <c r="F14" i="4"/>
  <c r="G14" i="4" s="1"/>
  <c r="F29" i="4"/>
  <c r="G29" i="4" s="1"/>
  <c r="F25" i="4"/>
  <c r="G25" i="4" s="1"/>
  <c r="F23" i="4"/>
  <c r="G23" i="4" s="1"/>
  <c r="F17" i="4"/>
  <c r="G17" i="4" s="1"/>
  <c r="F15" i="4"/>
  <c r="G15" i="4" s="1"/>
  <c r="F13" i="4"/>
  <c r="G13" i="4" s="1"/>
  <c r="F31" i="4"/>
  <c r="G31" i="4" s="1"/>
  <c r="F16" i="4"/>
  <c r="G16" i="4" s="1"/>
  <c r="F10" i="4"/>
  <c r="G10" i="4" s="1"/>
  <c r="F21" i="4"/>
  <c r="G21" i="4" s="1"/>
  <c r="F7" i="4"/>
  <c r="G7" i="4" s="1"/>
  <c r="F4" i="4"/>
  <c r="G4" i="4" s="1"/>
  <c r="F30" i="4"/>
  <c r="G30" i="4" s="1"/>
  <c r="F26" i="4"/>
  <c r="G26" i="4" s="1"/>
  <c r="F28" i="4"/>
  <c r="G28" i="4" s="1"/>
  <c r="F12" i="4"/>
  <c r="G12" i="4" s="1"/>
  <c r="F24" i="4"/>
  <c r="G24" i="4" s="1"/>
  <c r="F8" i="4"/>
  <c r="G8" i="4" s="1"/>
  <c r="E41" i="7"/>
  <c r="F41" i="7" s="1"/>
  <c r="H41" i="7"/>
  <c r="J41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2" i="5"/>
  <c r="A45" i="7"/>
  <c r="B45" i="7" s="1"/>
  <c r="A46" i="7"/>
  <c r="B46" i="7" s="1"/>
  <c r="A47" i="7"/>
  <c r="B47" i="7" s="1"/>
  <c r="A48" i="7"/>
  <c r="B48" i="7" s="1"/>
  <c r="A49" i="7"/>
  <c r="B49" i="7" s="1"/>
  <c r="A50" i="7"/>
  <c r="B50" i="7" s="1"/>
  <c r="A51" i="7"/>
  <c r="B51" i="7" s="1"/>
  <c r="A52" i="7"/>
  <c r="B52" i="7" s="1"/>
  <c r="A53" i="7"/>
  <c r="B53" i="7" s="1"/>
  <c r="A54" i="7"/>
  <c r="B54" i="7" s="1"/>
  <c r="A55" i="7"/>
  <c r="B55" i="7" s="1"/>
  <c r="A56" i="7"/>
  <c r="B56" i="7" s="1"/>
  <c r="A57" i="7"/>
  <c r="B57" i="7" s="1"/>
  <c r="A58" i="7"/>
  <c r="B58" i="7" s="1"/>
  <c r="A59" i="7"/>
  <c r="B59" i="7" s="1"/>
  <c r="A60" i="7"/>
  <c r="B60" i="7" s="1"/>
  <c r="A61" i="7"/>
  <c r="B61" i="7" s="1"/>
  <c r="A62" i="7"/>
  <c r="B62" i="7" s="1"/>
  <c r="A63" i="7"/>
  <c r="B63" i="7" s="1"/>
  <c r="A64" i="7"/>
  <c r="B64" i="7" s="1"/>
  <c r="A65" i="7"/>
  <c r="B65" i="7" s="1"/>
  <c r="A66" i="7"/>
  <c r="B66" i="7" s="1"/>
  <c r="A67" i="7"/>
  <c r="B67" i="7" s="1"/>
  <c r="A68" i="7"/>
  <c r="B68" i="7" s="1"/>
  <c r="A69" i="7"/>
  <c r="B69" i="7" s="1"/>
  <c r="A70" i="7"/>
  <c r="B70" i="7" s="1"/>
  <c r="A71" i="7"/>
  <c r="B71" i="7" s="1"/>
  <c r="A72" i="7"/>
  <c r="B72" i="7" s="1"/>
  <c r="A73" i="7"/>
  <c r="B73" i="7" s="1"/>
  <c r="A74" i="7"/>
  <c r="B74" i="7" s="1"/>
  <c r="A75" i="7"/>
  <c r="B75" i="7" s="1"/>
  <c r="A76" i="7"/>
  <c r="B76" i="7" s="1"/>
  <c r="A77" i="7"/>
  <c r="B77" i="7" s="1"/>
  <c r="A78" i="7"/>
  <c r="B78" i="7" s="1"/>
  <c r="A79" i="7"/>
  <c r="B79" i="7" s="1"/>
  <c r="A80" i="7"/>
  <c r="B80" i="7" s="1"/>
  <c r="A81" i="7"/>
  <c r="B81" i="7" s="1"/>
  <c r="A82" i="7"/>
  <c r="B82" i="7" s="1"/>
  <c r="A83" i="7"/>
  <c r="B83" i="7" s="1"/>
  <c r="A84" i="7"/>
  <c r="B84" i="7" s="1"/>
  <c r="A44" i="7"/>
  <c r="B44" i="7" s="1"/>
  <c r="H38" i="7"/>
  <c r="J38" i="7"/>
  <c r="H39" i="7"/>
  <c r="J39" i="7"/>
  <c r="H40" i="7"/>
  <c r="J40" i="7"/>
  <c r="E39" i="7"/>
  <c r="F39" i="7" s="1"/>
  <c r="E40" i="7"/>
  <c r="F40" i="7" s="1"/>
  <c r="C83" i="7" l="1"/>
  <c r="C67" i="7"/>
  <c r="C51" i="7"/>
  <c r="C82" i="7"/>
  <c r="C74" i="7"/>
  <c r="C66" i="7"/>
  <c r="C58" i="7"/>
  <c r="C50" i="7"/>
  <c r="C68" i="7"/>
  <c r="C75" i="7"/>
  <c r="C59" i="7"/>
  <c r="C81" i="7"/>
  <c r="C73" i="7"/>
  <c r="C65" i="7"/>
  <c r="C57" i="7"/>
  <c r="C49" i="7"/>
  <c r="C84" i="7"/>
  <c r="C76" i="7"/>
  <c r="C60" i="7"/>
  <c r="C52" i="7"/>
  <c r="C80" i="7"/>
  <c r="C72" i="7"/>
  <c r="C64" i="7"/>
  <c r="C56" i="7"/>
  <c r="C48" i="7"/>
  <c r="C79" i="7"/>
  <c r="C71" i="7"/>
  <c r="C63" i="7"/>
  <c r="C55" i="7"/>
  <c r="C47" i="7"/>
  <c r="C78" i="7"/>
  <c r="C70" i="7"/>
  <c r="C62" i="7"/>
  <c r="C54" i="7"/>
  <c r="C46" i="7"/>
  <c r="C77" i="7"/>
  <c r="C69" i="7"/>
  <c r="C61" i="7"/>
  <c r="C53" i="7"/>
  <c r="C45" i="7"/>
  <c r="C4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2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2" i="7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M3" i="4"/>
  <c r="L3" i="4"/>
  <c r="R51" i="4"/>
  <c r="Q51" i="4"/>
  <c r="P51" i="4"/>
  <c r="O51" i="4"/>
  <c r="N51" i="4"/>
  <c r="I51" i="4"/>
  <c r="E51" i="4"/>
  <c r="D51" i="4"/>
  <c r="C51" i="4"/>
  <c r="R50" i="4"/>
  <c r="Q50" i="4"/>
  <c r="P50" i="4"/>
  <c r="O50" i="4"/>
  <c r="N50" i="4"/>
  <c r="I50" i="4"/>
  <c r="E50" i="4"/>
  <c r="D50" i="4"/>
  <c r="C50" i="4"/>
  <c r="R49" i="4"/>
  <c r="Q49" i="4"/>
  <c r="P49" i="4"/>
  <c r="O49" i="4"/>
  <c r="N49" i="4"/>
  <c r="I49" i="4"/>
  <c r="E49" i="4"/>
  <c r="D49" i="4"/>
  <c r="C49" i="4"/>
  <c r="R48" i="4"/>
  <c r="Q48" i="4"/>
  <c r="P48" i="4"/>
  <c r="O48" i="4"/>
  <c r="N48" i="4"/>
  <c r="I48" i="4"/>
  <c r="E48" i="4"/>
  <c r="D48" i="4"/>
  <c r="C48" i="4"/>
  <c r="R47" i="4"/>
  <c r="Q47" i="4"/>
  <c r="P47" i="4"/>
  <c r="O47" i="4"/>
  <c r="N47" i="4"/>
  <c r="I47" i="4"/>
  <c r="E47" i="4"/>
  <c r="D47" i="4"/>
  <c r="C47" i="4"/>
  <c r="R46" i="4"/>
  <c r="Q46" i="4"/>
  <c r="P46" i="4"/>
  <c r="O46" i="4"/>
  <c r="N46" i="4"/>
  <c r="I46" i="4"/>
  <c r="E46" i="4"/>
  <c r="D46" i="4"/>
  <c r="C46" i="4"/>
  <c r="R45" i="4"/>
  <c r="Q45" i="4"/>
  <c r="P45" i="4"/>
  <c r="O45" i="4"/>
  <c r="N45" i="4"/>
  <c r="I45" i="4"/>
  <c r="E45" i="4"/>
  <c r="D45" i="4"/>
  <c r="C45" i="4"/>
  <c r="R44" i="4"/>
  <c r="Q44" i="4"/>
  <c r="P44" i="4"/>
  <c r="O44" i="4"/>
  <c r="N44" i="4"/>
  <c r="I44" i="4"/>
  <c r="E44" i="4"/>
  <c r="D44" i="4"/>
  <c r="C44" i="4"/>
  <c r="R43" i="4"/>
  <c r="Q43" i="4"/>
  <c r="P43" i="4"/>
  <c r="O43" i="4"/>
  <c r="N43" i="4"/>
  <c r="I43" i="4"/>
  <c r="E43" i="4"/>
  <c r="D43" i="4"/>
  <c r="C43" i="4"/>
  <c r="R42" i="4"/>
  <c r="Q42" i="4"/>
  <c r="P42" i="4"/>
  <c r="O42" i="4"/>
  <c r="N42" i="4"/>
  <c r="I42" i="4"/>
  <c r="E42" i="4"/>
  <c r="D42" i="4"/>
  <c r="C42" i="4"/>
  <c r="R41" i="4"/>
  <c r="Q41" i="4"/>
  <c r="P41" i="4"/>
  <c r="O41" i="4"/>
  <c r="N41" i="4"/>
  <c r="I41" i="4"/>
  <c r="E41" i="4"/>
  <c r="D41" i="4"/>
  <c r="C41" i="4"/>
  <c r="R40" i="4"/>
  <c r="Q40" i="4"/>
  <c r="P40" i="4"/>
  <c r="O40" i="4"/>
  <c r="N40" i="4"/>
  <c r="I40" i="4"/>
  <c r="E40" i="4"/>
  <c r="D40" i="4"/>
  <c r="C40" i="4"/>
  <c r="R39" i="4"/>
  <c r="Q39" i="4"/>
  <c r="P39" i="4"/>
  <c r="O39" i="4"/>
  <c r="N39" i="4"/>
  <c r="I39" i="4"/>
  <c r="E39" i="4"/>
  <c r="D39" i="4"/>
  <c r="C39" i="4"/>
  <c r="R38" i="4"/>
  <c r="Q38" i="4"/>
  <c r="P38" i="4"/>
  <c r="O38" i="4"/>
  <c r="N38" i="4"/>
  <c r="I38" i="4"/>
  <c r="E38" i="4"/>
  <c r="D38" i="4"/>
  <c r="C38" i="4"/>
  <c r="R37" i="4"/>
  <c r="Q37" i="4"/>
  <c r="P37" i="4"/>
  <c r="O37" i="4"/>
  <c r="N37" i="4"/>
  <c r="I37" i="4"/>
  <c r="E37" i="4"/>
  <c r="D37" i="4"/>
  <c r="C37" i="4"/>
  <c r="R36" i="4"/>
  <c r="Q36" i="4"/>
  <c r="P36" i="4"/>
  <c r="O36" i="4"/>
  <c r="N36" i="4"/>
  <c r="I36" i="4"/>
  <c r="E36" i="4"/>
  <c r="D36" i="4"/>
  <c r="C36" i="4"/>
  <c r="R35" i="4"/>
  <c r="Q35" i="4"/>
  <c r="P35" i="4"/>
  <c r="O35" i="4"/>
  <c r="N35" i="4"/>
  <c r="I35" i="4"/>
  <c r="E35" i="4"/>
  <c r="D35" i="4"/>
  <c r="C35" i="4"/>
  <c r="R34" i="4"/>
  <c r="Q34" i="4"/>
  <c r="P34" i="4"/>
  <c r="O34" i="4"/>
  <c r="N34" i="4"/>
  <c r="I34" i="4"/>
  <c r="E34" i="4"/>
  <c r="D34" i="4"/>
  <c r="C34" i="4"/>
  <c r="R33" i="4"/>
  <c r="Q33" i="4"/>
  <c r="P33" i="4"/>
  <c r="O33" i="4"/>
  <c r="N33" i="4"/>
  <c r="I33" i="4"/>
  <c r="E33" i="4"/>
  <c r="D33" i="4"/>
  <c r="C33" i="4"/>
  <c r="R32" i="4"/>
  <c r="Q32" i="4"/>
  <c r="P32" i="4"/>
  <c r="O32" i="4"/>
  <c r="N32" i="4"/>
  <c r="I32" i="4"/>
  <c r="E32" i="4"/>
  <c r="D32" i="4"/>
  <c r="C32" i="4"/>
  <c r="R31" i="4"/>
  <c r="Q31" i="4"/>
  <c r="P31" i="4"/>
  <c r="O31" i="4"/>
  <c r="N31" i="4"/>
  <c r="I31" i="4"/>
  <c r="R30" i="4"/>
  <c r="Q30" i="4"/>
  <c r="P30" i="4"/>
  <c r="O30" i="4"/>
  <c r="N30" i="4"/>
  <c r="I30" i="4"/>
  <c r="R29" i="4"/>
  <c r="Q29" i="4"/>
  <c r="P29" i="4"/>
  <c r="O29" i="4"/>
  <c r="N29" i="4"/>
  <c r="I29" i="4"/>
  <c r="R28" i="4"/>
  <c r="Q28" i="4"/>
  <c r="P28" i="4"/>
  <c r="O28" i="4"/>
  <c r="N28" i="4"/>
  <c r="I28" i="4"/>
  <c r="R27" i="4"/>
  <c r="Q27" i="4"/>
  <c r="P27" i="4"/>
  <c r="O27" i="4"/>
  <c r="N27" i="4"/>
  <c r="I27" i="4"/>
  <c r="R26" i="4"/>
  <c r="Q26" i="4"/>
  <c r="P26" i="4"/>
  <c r="O26" i="4"/>
  <c r="N26" i="4"/>
  <c r="I26" i="4"/>
  <c r="R25" i="4"/>
  <c r="Q25" i="4"/>
  <c r="P25" i="4"/>
  <c r="O25" i="4"/>
  <c r="N25" i="4"/>
  <c r="I25" i="4"/>
  <c r="R24" i="4"/>
  <c r="Q24" i="4"/>
  <c r="P24" i="4"/>
  <c r="O24" i="4"/>
  <c r="N24" i="4"/>
  <c r="I24" i="4"/>
  <c r="R23" i="4"/>
  <c r="Q23" i="4"/>
  <c r="P23" i="4"/>
  <c r="O23" i="4"/>
  <c r="N23" i="4"/>
  <c r="I23" i="4"/>
  <c r="R22" i="4"/>
  <c r="Q22" i="4"/>
  <c r="P22" i="4"/>
  <c r="O22" i="4"/>
  <c r="N22" i="4"/>
  <c r="I22" i="4"/>
  <c r="R21" i="4"/>
  <c r="Q21" i="4"/>
  <c r="P21" i="4"/>
  <c r="O21" i="4"/>
  <c r="N21" i="4"/>
  <c r="I21" i="4"/>
  <c r="R20" i="4"/>
  <c r="Q20" i="4"/>
  <c r="P20" i="4"/>
  <c r="O20" i="4"/>
  <c r="N20" i="4"/>
  <c r="I20" i="4"/>
  <c r="R19" i="4"/>
  <c r="Q19" i="4"/>
  <c r="P19" i="4"/>
  <c r="O19" i="4"/>
  <c r="N19" i="4"/>
  <c r="I19" i="4"/>
  <c r="R18" i="4"/>
  <c r="Q18" i="4"/>
  <c r="P18" i="4"/>
  <c r="O18" i="4"/>
  <c r="N18" i="4"/>
  <c r="I18" i="4"/>
  <c r="R17" i="4"/>
  <c r="Q17" i="4"/>
  <c r="P17" i="4"/>
  <c r="O17" i="4"/>
  <c r="N17" i="4"/>
  <c r="I17" i="4"/>
  <c r="R16" i="4"/>
  <c r="Q16" i="4"/>
  <c r="P16" i="4"/>
  <c r="O16" i="4"/>
  <c r="N16" i="4"/>
  <c r="I16" i="4"/>
  <c r="R15" i="4"/>
  <c r="Q15" i="4"/>
  <c r="P15" i="4"/>
  <c r="O15" i="4"/>
  <c r="N15" i="4"/>
  <c r="I15" i="4"/>
  <c r="R14" i="4"/>
  <c r="Q14" i="4"/>
  <c r="P14" i="4"/>
  <c r="O14" i="4"/>
  <c r="N14" i="4"/>
  <c r="I14" i="4"/>
  <c r="R13" i="4"/>
  <c r="Q13" i="4"/>
  <c r="P13" i="4"/>
  <c r="O13" i="4"/>
  <c r="N13" i="4"/>
  <c r="I13" i="4"/>
  <c r="R12" i="4"/>
  <c r="Q12" i="4"/>
  <c r="P12" i="4"/>
  <c r="O12" i="4"/>
  <c r="N12" i="4"/>
  <c r="I12" i="4"/>
  <c r="R11" i="4"/>
  <c r="Q11" i="4"/>
  <c r="P11" i="4"/>
  <c r="O11" i="4"/>
  <c r="N11" i="4"/>
  <c r="I11" i="4"/>
  <c r="R10" i="4"/>
  <c r="Q10" i="4"/>
  <c r="P10" i="4"/>
  <c r="O10" i="4"/>
  <c r="N10" i="4"/>
  <c r="I10" i="4"/>
  <c r="R9" i="4"/>
  <c r="Q9" i="4"/>
  <c r="P9" i="4"/>
  <c r="O9" i="4"/>
  <c r="N9" i="4"/>
  <c r="I9" i="4"/>
  <c r="R8" i="4"/>
  <c r="Q8" i="4"/>
  <c r="P8" i="4"/>
  <c r="O8" i="4"/>
  <c r="N8" i="4"/>
  <c r="I8" i="4"/>
  <c r="R7" i="4"/>
  <c r="Q7" i="4"/>
  <c r="P7" i="4"/>
  <c r="O7" i="4"/>
  <c r="N7" i="4"/>
  <c r="I7" i="4"/>
  <c r="R6" i="4"/>
  <c r="Q6" i="4"/>
  <c r="P6" i="4"/>
  <c r="O6" i="4"/>
  <c r="N6" i="4"/>
  <c r="I6" i="4"/>
  <c r="R5" i="4"/>
  <c r="Q5" i="4"/>
  <c r="P5" i="4"/>
  <c r="O5" i="4"/>
  <c r="N5" i="4"/>
  <c r="I5" i="4"/>
  <c r="R4" i="4"/>
  <c r="Q4" i="4"/>
  <c r="P4" i="4"/>
  <c r="O4" i="4"/>
  <c r="N4" i="4"/>
  <c r="I4" i="4"/>
  <c r="R3" i="4"/>
  <c r="Q3" i="4"/>
  <c r="P3" i="4"/>
  <c r="O3" i="4"/>
  <c r="N3" i="4"/>
  <c r="I3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2" i="3"/>
  <c r="F37" i="4" l="1"/>
  <c r="G37" i="4" s="1"/>
  <c r="J8" i="4"/>
  <c r="K8" i="4" s="1"/>
  <c r="J12" i="4"/>
  <c r="K12" i="4" s="1"/>
  <c r="J43" i="4"/>
  <c r="K43" i="4" s="1"/>
  <c r="J24" i="4"/>
  <c r="K24" i="4" s="1"/>
  <c r="J28" i="4"/>
  <c r="K28" i="4" s="1"/>
  <c r="J36" i="4"/>
  <c r="K36" i="4" s="1"/>
  <c r="J44" i="4"/>
  <c r="K44" i="4" s="1"/>
  <c r="J48" i="4"/>
  <c r="K48" i="4" s="1"/>
  <c r="J51" i="4"/>
  <c r="K51" i="4" s="1"/>
  <c r="J13" i="4"/>
  <c r="K13" i="4" s="1"/>
  <c r="J17" i="4"/>
  <c r="K17" i="4" s="1"/>
  <c r="J29" i="4"/>
  <c r="K29" i="4" s="1"/>
  <c r="J7" i="4"/>
  <c r="K7" i="4" s="1"/>
  <c r="J19" i="4"/>
  <c r="K19" i="4" s="1"/>
  <c r="F32" i="4"/>
  <c r="G32" i="4" s="1"/>
  <c r="J41" i="4"/>
  <c r="K41" i="4" s="1"/>
  <c r="J49" i="4"/>
  <c r="K49" i="4" s="1"/>
  <c r="J6" i="4"/>
  <c r="K6" i="4" s="1"/>
  <c r="J18" i="4"/>
  <c r="K18" i="4" s="1"/>
  <c r="J27" i="4"/>
  <c r="K27" i="4" s="1"/>
  <c r="J47" i="4"/>
  <c r="K47" i="4" s="1"/>
  <c r="F49" i="4"/>
  <c r="G49" i="4" s="1"/>
  <c r="J9" i="4"/>
  <c r="K9" i="4" s="1"/>
  <c r="J25" i="4"/>
  <c r="K25" i="4" s="1"/>
  <c r="J33" i="4"/>
  <c r="K33" i="4" s="1"/>
  <c r="J38" i="4"/>
  <c r="K38" i="4" s="1"/>
  <c r="F39" i="4"/>
  <c r="G39" i="4" s="1"/>
  <c r="J42" i="4"/>
  <c r="K42" i="4" s="1"/>
  <c r="F43" i="4"/>
  <c r="G43" i="4" s="1"/>
  <c r="J4" i="4"/>
  <c r="K4" i="4" s="1"/>
  <c r="J15" i="4"/>
  <c r="K15" i="4" s="1"/>
  <c r="J22" i="4"/>
  <c r="K22" i="4" s="1"/>
  <c r="J26" i="4"/>
  <c r="K26" i="4" s="1"/>
  <c r="J40" i="4"/>
  <c r="K40" i="4" s="1"/>
  <c r="F41" i="4"/>
  <c r="G41" i="4" s="1"/>
  <c r="F45" i="4"/>
  <c r="G45" i="4" s="1"/>
  <c r="J23" i="4"/>
  <c r="K23" i="4" s="1"/>
  <c r="J37" i="4"/>
  <c r="K37" i="4" s="1"/>
  <c r="J5" i="4"/>
  <c r="K5" i="4" s="1"/>
  <c r="J20" i="4"/>
  <c r="K20" i="4" s="1"/>
  <c r="J31" i="4"/>
  <c r="K31" i="4" s="1"/>
  <c r="J34" i="4"/>
  <c r="K34" i="4" s="1"/>
  <c r="J45" i="4"/>
  <c r="K45" i="4" s="1"/>
  <c r="F46" i="4"/>
  <c r="G46" i="4" s="1"/>
  <c r="J10" i="4"/>
  <c r="K10" i="4" s="1"/>
  <c r="J35" i="4"/>
  <c r="K35" i="4" s="1"/>
  <c r="J3" i="4"/>
  <c r="K3" i="4" s="1"/>
  <c r="J21" i="4"/>
  <c r="K21" i="4" s="1"/>
  <c r="J39" i="4"/>
  <c r="K39" i="4" s="1"/>
  <c r="F40" i="4"/>
  <c r="G40" i="4" s="1"/>
  <c r="F47" i="4"/>
  <c r="G47" i="4" s="1"/>
  <c r="F48" i="4"/>
  <c r="G48" i="4" s="1"/>
  <c r="J50" i="4"/>
  <c r="K50" i="4" s="1"/>
  <c r="F51" i="4"/>
  <c r="G51" i="4" s="1"/>
  <c r="F35" i="4"/>
  <c r="G35" i="4" s="1"/>
  <c r="S22" i="4"/>
  <c r="D22" i="8" s="1"/>
  <c r="F38" i="4"/>
  <c r="G38" i="4" s="1"/>
  <c r="F36" i="4"/>
  <c r="G36" i="4" s="1"/>
  <c r="F42" i="4"/>
  <c r="G42" i="4" s="1"/>
  <c r="J16" i="4"/>
  <c r="K16" i="4" s="1"/>
  <c r="J32" i="4"/>
  <c r="K32" i="4" s="1"/>
  <c r="F33" i="4"/>
  <c r="G33" i="4" s="1"/>
  <c r="F50" i="4"/>
  <c r="G50" i="4" s="1"/>
  <c r="F34" i="4"/>
  <c r="G34" i="4" s="1"/>
  <c r="F44" i="4"/>
  <c r="G44" i="4" s="1"/>
  <c r="J11" i="4"/>
  <c r="K11" i="4" s="1"/>
  <c r="J14" i="4"/>
  <c r="K14" i="4" s="1"/>
  <c r="J30" i="4"/>
  <c r="K30" i="4" s="1"/>
  <c r="J46" i="4"/>
  <c r="K46" i="4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2" i="7"/>
  <c r="G2" i="7"/>
  <c r="I41" i="7" s="1"/>
  <c r="K41" i="7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2" i="5"/>
  <c r="H2" i="5" s="1"/>
  <c r="D3" i="5"/>
  <c r="D4" i="5"/>
  <c r="F5" i="8" s="1"/>
  <c r="D5" i="5"/>
  <c r="F6" i="8" s="1"/>
  <c r="D6" i="5"/>
  <c r="F7" i="8" s="1"/>
  <c r="D7" i="5"/>
  <c r="D8" i="5"/>
  <c r="D9" i="5"/>
  <c r="F10" i="8" s="1"/>
  <c r="D10" i="5"/>
  <c r="D11" i="5"/>
  <c r="F12" i="8" s="1"/>
  <c r="D12" i="5"/>
  <c r="F13" i="8" s="1"/>
  <c r="D13" i="5"/>
  <c r="F14" i="8" s="1"/>
  <c r="D14" i="5"/>
  <c r="F15" i="8" s="1"/>
  <c r="D15" i="5"/>
  <c r="D16" i="5"/>
  <c r="F17" i="8" s="1"/>
  <c r="D17" i="5"/>
  <c r="D18" i="5"/>
  <c r="F19" i="8" s="1"/>
  <c r="D19" i="5"/>
  <c r="D20" i="5"/>
  <c r="F21" i="8" s="1"/>
  <c r="D21" i="5"/>
  <c r="D22" i="5"/>
  <c r="F23" i="8" s="1"/>
  <c r="D23" i="5"/>
  <c r="D24" i="5"/>
  <c r="D25" i="5"/>
  <c r="F26" i="8" s="1"/>
  <c r="D26" i="5"/>
  <c r="D27" i="5"/>
  <c r="D28" i="5"/>
  <c r="F29" i="8" s="1"/>
  <c r="D29" i="5"/>
  <c r="F30" i="8" s="1"/>
  <c r="D30" i="5"/>
  <c r="F31" i="8" s="1"/>
  <c r="D31" i="5"/>
  <c r="D32" i="5"/>
  <c r="D33" i="5"/>
  <c r="F34" i="8" s="1"/>
  <c r="D34" i="5"/>
  <c r="F35" i="8" s="1"/>
  <c r="D35" i="5"/>
  <c r="F36" i="8" s="1"/>
  <c r="D36" i="5"/>
  <c r="F37" i="8" s="1"/>
  <c r="D37" i="5"/>
  <c r="F38" i="8" s="1"/>
  <c r="D38" i="5"/>
  <c r="F39" i="8" s="1"/>
  <c r="D39" i="5"/>
  <c r="D40" i="5"/>
  <c r="D41" i="5"/>
  <c r="F42" i="8" s="1"/>
  <c r="D2" i="5"/>
  <c r="N50" i="3"/>
  <c r="M50" i="3"/>
  <c r="L50" i="3"/>
  <c r="K50" i="3"/>
  <c r="G50" i="3"/>
  <c r="F50" i="3"/>
  <c r="C50" i="3"/>
  <c r="B50" i="3"/>
  <c r="A50" i="3"/>
  <c r="N49" i="3"/>
  <c r="M49" i="3"/>
  <c r="L49" i="3"/>
  <c r="K49" i="3"/>
  <c r="G49" i="3"/>
  <c r="F49" i="3"/>
  <c r="C49" i="3"/>
  <c r="B49" i="3"/>
  <c r="A49" i="3"/>
  <c r="N48" i="3"/>
  <c r="M48" i="3"/>
  <c r="L48" i="3"/>
  <c r="K48" i="3"/>
  <c r="G48" i="3"/>
  <c r="F48" i="3"/>
  <c r="C48" i="3"/>
  <c r="B48" i="3"/>
  <c r="A48" i="3"/>
  <c r="N47" i="3"/>
  <c r="M47" i="3"/>
  <c r="L47" i="3"/>
  <c r="K47" i="3"/>
  <c r="G47" i="3"/>
  <c r="F47" i="3"/>
  <c r="C47" i="3"/>
  <c r="B47" i="3"/>
  <c r="A47" i="3"/>
  <c r="N46" i="3"/>
  <c r="M46" i="3"/>
  <c r="L46" i="3"/>
  <c r="K46" i="3"/>
  <c r="G46" i="3"/>
  <c r="F46" i="3"/>
  <c r="C46" i="3"/>
  <c r="B46" i="3"/>
  <c r="A46" i="3"/>
  <c r="N45" i="3"/>
  <c r="M45" i="3"/>
  <c r="L45" i="3"/>
  <c r="K45" i="3"/>
  <c r="G45" i="3"/>
  <c r="F45" i="3"/>
  <c r="C45" i="3"/>
  <c r="B45" i="3"/>
  <c r="A45" i="3"/>
  <c r="N44" i="3"/>
  <c r="M44" i="3"/>
  <c r="L44" i="3"/>
  <c r="K44" i="3"/>
  <c r="G44" i="3"/>
  <c r="F44" i="3"/>
  <c r="C44" i="3"/>
  <c r="B44" i="3"/>
  <c r="A44" i="3"/>
  <c r="N43" i="3"/>
  <c r="M43" i="3"/>
  <c r="L43" i="3"/>
  <c r="K43" i="3"/>
  <c r="G43" i="3"/>
  <c r="F43" i="3"/>
  <c r="C43" i="3"/>
  <c r="B43" i="3"/>
  <c r="A43" i="3"/>
  <c r="N42" i="3"/>
  <c r="M42" i="3"/>
  <c r="L42" i="3"/>
  <c r="K42" i="3"/>
  <c r="G42" i="3"/>
  <c r="F42" i="3"/>
  <c r="C42" i="3"/>
  <c r="B42" i="3"/>
  <c r="A42" i="3"/>
  <c r="N41" i="3"/>
  <c r="M41" i="3"/>
  <c r="L41" i="3"/>
  <c r="K41" i="3"/>
  <c r="G41" i="3"/>
  <c r="F41" i="3"/>
  <c r="C41" i="3"/>
  <c r="B41" i="3"/>
  <c r="A41" i="3"/>
  <c r="N40" i="3"/>
  <c r="M40" i="3"/>
  <c r="L40" i="3"/>
  <c r="K40" i="3"/>
  <c r="G40" i="3"/>
  <c r="F40" i="3"/>
  <c r="C40" i="3"/>
  <c r="B40" i="3"/>
  <c r="A40" i="3"/>
  <c r="N39" i="3"/>
  <c r="M39" i="3"/>
  <c r="L39" i="3"/>
  <c r="K39" i="3"/>
  <c r="G39" i="3"/>
  <c r="F39" i="3"/>
  <c r="C39" i="3"/>
  <c r="B39" i="3"/>
  <c r="A39" i="3"/>
  <c r="N38" i="3"/>
  <c r="M38" i="3"/>
  <c r="L38" i="3"/>
  <c r="K38" i="3"/>
  <c r="G38" i="3"/>
  <c r="F38" i="3"/>
  <c r="C38" i="3"/>
  <c r="B38" i="3"/>
  <c r="A38" i="3"/>
  <c r="N37" i="3"/>
  <c r="M37" i="3"/>
  <c r="L37" i="3"/>
  <c r="K37" i="3"/>
  <c r="G37" i="3"/>
  <c r="F37" i="3"/>
  <c r="C37" i="3"/>
  <c r="B37" i="3"/>
  <c r="A37" i="3"/>
  <c r="N36" i="3"/>
  <c r="M36" i="3"/>
  <c r="L36" i="3"/>
  <c r="K36" i="3"/>
  <c r="G36" i="3"/>
  <c r="F36" i="3"/>
  <c r="C36" i="3"/>
  <c r="B36" i="3"/>
  <c r="A36" i="3"/>
  <c r="N35" i="3"/>
  <c r="M35" i="3"/>
  <c r="L35" i="3"/>
  <c r="K35" i="3"/>
  <c r="G35" i="3"/>
  <c r="F35" i="3"/>
  <c r="C35" i="3"/>
  <c r="B35" i="3"/>
  <c r="A35" i="3"/>
  <c r="N34" i="3"/>
  <c r="M34" i="3"/>
  <c r="L34" i="3"/>
  <c r="K34" i="3"/>
  <c r="G34" i="3"/>
  <c r="F34" i="3"/>
  <c r="C34" i="3"/>
  <c r="B34" i="3"/>
  <c r="A34" i="3"/>
  <c r="N33" i="3"/>
  <c r="M33" i="3"/>
  <c r="L33" i="3"/>
  <c r="K33" i="3"/>
  <c r="G33" i="3"/>
  <c r="F33" i="3"/>
  <c r="C33" i="3"/>
  <c r="B33" i="3"/>
  <c r="A33" i="3"/>
  <c r="N32" i="3"/>
  <c r="M32" i="3"/>
  <c r="L32" i="3"/>
  <c r="K32" i="3"/>
  <c r="G32" i="3"/>
  <c r="F32" i="3"/>
  <c r="C32" i="3"/>
  <c r="B32" i="3"/>
  <c r="A32" i="3"/>
  <c r="N31" i="3"/>
  <c r="M31" i="3"/>
  <c r="L31" i="3"/>
  <c r="K31" i="3"/>
  <c r="G31" i="3"/>
  <c r="F31" i="3"/>
  <c r="C31" i="3"/>
  <c r="B31" i="3"/>
  <c r="A31" i="3"/>
  <c r="N30" i="3"/>
  <c r="M30" i="3"/>
  <c r="L30" i="3"/>
  <c r="K30" i="3"/>
  <c r="G30" i="3"/>
  <c r="F30" i="3"/>
  <c r="C30" i="3"/>
  <c r="B30" i="3"/>
  <c r="A30" i="3"/>
  <c r="N29" i="3"/>
  <c r="M29" i="3"/>
  <c r="L29" i="3"/>
  <c r="K29" i="3"/>
  <c r="G29" i="3"/>
  <c r="F29" i="3"/>
  <c r="C29" i="3"/>
  <c r="B29" i="3"/>
  <c r="A29" i="3"/>
  <c r="N28" i="3"/>
  <c r="M28" i="3"/>
  <c r="L28" i="3"/>
  <c r="K28" i="3"/>
  <c r="G28" i="3"/>
  <c r="F28" i="3"/>
  <c r="C28" i="3"/>
  <c r="B28" i="3"/>
  <c r="A28" i="3"/>
  <c r="N27" i="3"/>
  <c r="M27" i="3"/>
  <c r="L27" i="3"/>
  <c r="K27" i="3"/>
  <c r="G27" i="3"/>
  <c r="F27" i="3"/>
  <c r="C27" i="3"/>
  <c r="B27" i="3"/>
  <c r="A27" i="3"/>
  <c r="N26" i="3"/>
  <c r="M26" i="3"/>
  <c r="L26" i="3"/>
  <c r="K26" i="3"/>
  <c r="G26" i="3"/>
  <c r="F26" i="3"/>
  <c r="C26" i="3"/>
  <c r="B26" i="3"/>
  <c r="A26" i="3"/>
  <c r="N25" i="3"/>
  <c r="M25" i="3"/>
  <c r="L25" i="3"/>
  <c r="K25" i="3"/>
  <c r="G25" i="3"/>
  <c r="F25" i="3"/>
  <c r="C25" i="3"/>
  <c r="B25" i="3"/>
  <c r="A25" i="3"/>
  <c r="N24" i="3"/>
  <c r="M24" i="3"/>
  <c r="L24" i="3"/>
  <c r="K24" i="3"/>
  <c r="G24" i="3"/>
  <c r="F24" i="3"/>
  <c r="C24" i="3"/>
  <c r="B24" i="3"/>
  <c r="A24" i="3"/>
  <c r="N23" i="3"/>
  <c r="M23" i="3"/>
  <c r="L23" i="3"/>
  <c r="K23" i="3"/>
  <c r="G23" i="3"/>
  <c r="F23" i="3"/>
  <c r="C23" i="3"/>
  <c r="B23" i="3"/>
  <c r="A23" i="3"/>
  <c r="N22" i="3"/>
  <c r="M22" i="3"/>
  <c r="L22" i="3"/>
  <c r="K22" i="3"/>
  <c r="G22" i="3"/>
  <c r="F22" i="3"/>
  <c r="C22" i="3"/>
  <c r="B22" i="3"/>
  <c r="A22" i="3"/>
  <c r="N21" i="3"/>
  <c r="M21" i="3"/>
  <c r="L21" i="3"/>
  <c r="K21" i="3"/>
  <c r="G21" i="3"/>
  <c r="F21" i="3"/>
  <c r="C21" i="3"/>
  <c r="B21" i="3"/>
  <c r="A21" i="3"/>
  <c r="N20" i="3"/>
  <c r="M20" i="3"/>
  <c r="L20" i="3"/>
  <c r="K20" i="3"/>
  <c r="G20" i="3"/>
  <c r="F20" i="3"/>
  <c r="C20" i="3"/>
  <c r="B20" i="3"/>
  <c r="A20" i="3"/>
  <c r="N19" i="3"/>
  <c r="M19" i="3"/>
  <c r="L19" i="3"/>
  <c r="K19" i="3"/>
  <c r="G19" i="3"/>
  <c r="F19" i="3"/>
  <c r="C19" i="3"/>
  <c r="B19" i="3"/>
  <c r="A19" i="3"/>
  <c r="N18" i="3"/>
  <c r="M18" i="3"/>
  <c r="L18" i="3"/>
  <c r="K18" i="3"/>
  <c r="G18" i="3"/>
  <c r="F18" i="3"/>
  <c r="C18" i="3"/>
  <c r="B18" i="3"/>
  <c r="A18" i="3"/>
  <c r="N17" i="3"/>
  <c r="M17" i="3"/>
  <c r="L17" i="3"/>
  <c r="K17" i="3"/>
  <c r="G17" i="3"/>
  <c r="F17" i="3"/>
  <c r="C17" i="3"/>
  <c r="B17" i="3"/>
  <c r="A17" i="3"/>
  <c r="N16" i="3"/>
  <c r="M16" i="3"/>
  <c r="L16" i="3"/>
  <c r="K16" i="3"/>
  <c r="G16" i="3"/>
  <c r="F16" i="3"/>
  <c r="C16" i="3"/>
  <c r="B16" i="3"/>
  <c r="A16" i="3"/>
  <c r="N15" i="3"/>
  <c r="M15" i="3"/>
  <c r="L15" i="3"/>
  <c r="K15" i="3"/>
  <c r="G15" i="3"/>
  <c r="F15" i="3"/>
  <c r="C15" i="3"/>
  <c r="B15" i="3"/>
  <c r="A15" i="3"/>
  <c r="N14" i="3"/>
  <c r="M14" i="3"/>
  <c r="L14" i="3"/>
  <c r="K14" i="3"/>
  <c r="G14" i="3"/>
  <c r="F14" i="3"/>
  <c r="C14" i="3"/>
  <c r="B14" i="3"/>
  <c r="A14" i="3"/>
  <c r="N13" i="3"/>
  <c r="M13" i="3"/>
  <c r="L13" i="3"/>
  <c r="K13" i="3"/>
  <c r="G13" i="3"/>
  <c r="F13" i="3"/>
  <c r="C13" i="3"/>
  <c r="B13" i="3"/>
  <c r="A13" i="3"/>
  <c r="N12" i="3"/>
  <c r="M12" i="3"/>
  <c r="L12" i="3"/>
  <c r="K12" i="3"/>
  <c r="G12" i="3"/>
  <c r="F12" i="3"/>
  <c r="C12" i="3"/>
  <c r="B12" i="3"/>
  <c r="A12" i="3"/>
  <c r="N11" i="3"/>
  <c r="M11" i="3"/>
  <c r="L11" i="3"/>
  <c r="K11" i="3"/>
  <c r="G11" i="3"/>
  <c r="F11" i="3"/>
  <c r="C11" i="3"/>
  <c r="B11" i="3"/>
  <c r="A11" i="3"/>
  <c r="N10" i="3"/>
  <c r="M10" i="3"/>
  <c r="L10" i="3"/>
  <c r="K10" i="3"/>
  <c r="G10" i="3"/>
  <c r="F10" i="3"/>
  <c r="C10" i="3"/>
  <c r="B10" i="3"/>
  <c r="A10" i="3"/>
  <c r="N9" i="3"/>
  <c r="M9" i="3"/>
  <c r="L9" i="3"/>
  <c r="K9" i="3"/>
  <c r="G9" i="3"/>
  <c r="F9" i="3"/>
  <c r="C9" i="3"/>
  <c r="B9" i="3"/>
  <c r="A9" i="3"/>
  <c r="N8" i="3"/>
  <c r="M8" i="3"/>
  <c r="L8" i="3"/>
  <c r="K8" i="3"/>
  <c r="G8" i="3"/>
  <c r="F8" i="3"/>
  <c r="C8" i="3"/>
  <c r="B8" i="3"/>
  <c r="A8" i="3"/>
  <c r="N7" i="3"/>
  <c r="M7" i="3"/>
  <c r="L7" i="3"/>
  <c r="K7" i="3"/>
  <c r="G7" i="3"/>
  <c r="F7" i="3"/>
  <c r="C7" i="3"/>
  <c r="B7" i="3"/>
  <c r="A7" i="3"/>
  <c r="N6" i="3"/>
  <c r="M6" i="3"/>
  <c r="L6" i="3"/>
  <c r="K6" i="3"/>
  <c r="G6" i="3"/>
  <c r="F6" i="3"/>
  <c r="C6" i="3"/>
  <c r="B6" i="3"/>
  <c r="A6" i="3"/>
  <c r="N5" i="3"/>
  <c r="M5" i="3"/>
  <c r="L5" i="3"/>
  <c r="K5" i="3"/>
  <c r="G5" i="3"/>
  <c r="F5" i="3"/>
  <c r="C5" i="3"/>
  <c r="B5" i="3"/>
  <c r="A5" i="3"/>
  <c r="N4" i="3"/>
  <c r="M4" i="3"/>
  <c r="L4" i="3"/>
  <c r="K4" i="3"/>
  <c r="G4" i="3"/>
  <c r="F4" i="3"/>
  <c r="C4" i="3"/>
  <c r="B4" i="3"/>
  <c r="A4" i="3"/>
  <c r="N3" i="3"/>
  <c r="M3" i="3"/>
  <c r="L3" i="3"/>
  <c r="K3" i="3"/>
  <c r="G3" i="3"/>
  <c r="F3" i="3"/>
  <c r="C3" i="3"/>
  <c r="B3" i="3"/>
  <c r="A3" i="3"/>
  <c r="N2" i="3"/>
  <c r="M2" i="3"/>
  <c r="L2" i="3"/>
  <c r="K2" i="3"/>
  <c r="G2" i="3"/>
  <c r="F2" i="3"/>
  <c r="C2" i="3"/>
  <c r="B2" i="3"/>
  <c r="A2" i="3"/>
  <c r="S12" i="4" l="1"/>
  <c r="D12" i="8" s="1"/>
  <c r="S38" i="4"/>
  <c r="D38" i="8" s="1"/>
  <c r="S47" i="4"/>
  <c r="D47" i="8" s="1"/>
  <c r="S10" i="4"/>
  <c r="D10" i="8" s="1"/>
  <c r="S15" i="4"/>
  <c r="D15" i="8" s="1"/>
  <c r="S51" i="4"/>
  <c r="D51" i="8" s="1"/>
  <c r="S41" i="4"/>
  <c r="D41" i="8" s="1"/>
  <c r="F18" i="8"/>
  <c r="I39" i="7"/>
  <c r="K39" i="7" s="1"/>
  <c r="I40" i="7"/>
  <c r="K40" i="7" s="1"/>
  <c r="I38" i="7"/>
  <c r="K38" i="7" s="1"/>
  <c r="F9" i="8"/>
  <c r="F16" i="8"/>
  <c r="F22" i="8"/>
  <c r="F28" i="8"/>
  <c r="F3" i="8"/>
  <c r="S17" i="4"/>
  <c r="D17" i="8" s="1"/>
  <c r="F25" i="8"/>
  <c r="S50" i="4"/>
  <c r="D50" i="8" s="1"/>
  <c r="S26" i="4"/>
  <c r="D26" i="8" s="1"/>
  <c r="S40" i="4"/>
  <c r="D40" i="8" s="1"/>
  <c r="S24" i="4"/>
  <c r="D24" i="8" s="1"/>
  <c r="S18" i="4"/>
  <c r="D18" i="8" s="1"/>
  <c r="S36" i="4"/>
  <c r="D36" i="8" s="1"/>
  <c r="S16" i="4"/>
  <c r="D16" i="8" s="1"/>
  <c r="S5" i="4"/>
  <c r="D5" i="8" s="1"/>
  <c r="S43" i="4"/>
  <c r="D43" i="8" s="1"/>
  <c r="S35" i="4"/>
  <c r="D35" i="8" s="1"/>
  <c r="F27" i="8"/>
  <c r="S13" i="4"/>
  <c r="D13" i="8" s="1"/>
  <c r="S4" i="4"/>
  <c r="D4" i="8" s="1"/>
  <c r="S33" i="4"/>
  <c r="D33" i="8" s="1"/>
  <c r="S30" i="4"/>
  <c r="D30" i="8" s="1"/>
  <c r="S48" i="4"/>
  <c r="D48" i="8" s="1"/>
  <c r="S49" i="4"/>
  <c r="D49" i="8" s="1"/>
  <c r="S34" i="4"/>
  <c r="D34" i="8" s="1"/>
  <c r="S29" i="4"/>
  <c r="D29" i="8" s="1"/>
  <c r="S45" i="4"/>
  <c r="D45" i="8" s="1"/>
  <c r="S31" i="4"/>
  <c r="D31" i="8" s="1"/>
  <c r="S7" i="4"/>
  <c r="D7" i="8" s="1"/>
  <c r="S28" i="4"/>
  <c r="D28" i="8" s="1"/>
  <c r="S11" i="4"/>
  <c r="D11" i="8" s="1"/>
  <c r="S42" i="4"/>
  <c r="D42" i="8" s="1"/>
  <c r="S6" i="4"/>
  <c r="D6" i="8" s="1"/>
  <c r="S20" i="4"/>
  <c r="D20" i="8" s="1"/>
  <c r="S14" i="4"/>
  <c r="D14" i="8" s="1"/>
  <c r="S8" i="4"/>
  <c r="D8" i="8" s="1"/>
  <c r="S27" i="4"/>
  <c r="D27" i="8" s="1"/>
  <c r="S44" i="4"/>
  <c r="D44" i="8" s="1"/>
  <c r="S39" i="4"/>
  <c r="D39" i="8" s="1"/>
  <c r="S46" i="4"/>
  <c r="D46" i="8" s="1"/>
  <c r="S23" i="4"/>
  <c r="D23" i="8" s="1"/>
  <c r="S9" i="4"/>
  <c r="D9" i="8" s="1"/>
  <c r="S21" i="4"/>
  <c r="D21" i="8" s="1"/>
  <c r="S25" i="4"/>
  <c r="D25" i="8" s="1"/>
  <c r="S19" i="4"/>
  <c r="D19" i="8" s="1"/>
  <c r="S32" i="4"/>
  <c r="D32" i="8" s="1"/>
  <c r="S37" i="4"/>
  <c r="D37" i="8" s="1"/>
  <c r="F40" i="8"/>
  <c r="F24" i="8"/>
  <c r="F41" i="8"/>
  <c r="F33" i="8"/>
  <c r="F11" i="8"/>
  <c r="F32" i="8"/>
  <c r="S3" i="4"/>
  <c r="D3" i="8" s="1"/>
  <c r="F4" i="8"/>
  <c r="F20" i="8"/>
  <c r="F8" i="8"/>
  <c r="I2" i="7"/>
  <c r="K2" i="7" s="1"/>
  <c r="I34" i="7"/>
  <c r="K34" i="7" s="1"/>
  <c r="I22" i="7"/>
  <c r="K22" i="7" s="1"/>
  <c r="I14" i="7"/>
  <c r="K14" i="7" s="1"/>
  <c r="I6" i="7"/>
  <c r="K6" i="7" s="1"/>
  <c r="I37" i="7"/>
  <c r="K37" i="7" s="1"/>
  <c r="I33" i="7"/>
  <c r="K33" i="7" s="1"/>
  <c r="I29" i="7"/>
  <c r="K29" i="7" s="1"/>
  <c r="I25" i="7"/>
  <c r="K25" i="7" s="1"/>
  <c r="I21" i="7"/>
  <c r="K21" i="7" s="1"/>
  <c r="I17" i="7"/>
  <c r="K17" i="7" s="1"/>
  <c r="I13" i="7"/>
  <c r="K13" i="7" s="1"/>
  <c r="I9" i="7"/>
  <c r="K9" i="7" s="1"/>
  <c r="I5" i="7"/>
  <c r="K5" i="7" s="1"/>
  <c r="I30" i="7"/>
  <c r="K30" i="7" s="1"/>
  <c r="I26" i="7"/>
  <c r="K26" i="7" s="1"/>
  <c r="I18" i="7"/>
  <c r="K18" i="7" s="1"/>
  <c r="I10" i="7"/>
  <c r="K10" i="7" s="1"/>
  <c r="I36" i="7"/>
  <c r="K36" i="7" s="1"/>
  <c r="I32" i="7"/>
  <c r="K32" i="7" s="1"/>
  <c r="I28" i="7"/>
  <c r="K28" i="7" s="1"/>
  <c r="I24" i="7"/>
  <c r="K24" i="7" s="1"/>
  <c r="I20" i="7"/>
  <c r="K20" i="7" s="1"/>
  <c r="I16" i="7"/>
  <c r="K16" i="7" s="1"/>
  <c r="I12" i="7"/>
  <c r="K12" i="7" s="1"/>
  <c r="I8" i="7"/>
  <c r="K8" i="7" s="1"/>
  <c r="I4" i="7"/>
  <c r="K4" i="7" s="1"/>
  <c r="I35" i="7"/>
  <c r="K35" i="7" s="1"/>
  <c r="I31" i="7"/>
  <c r="K31" i="7" s="1"/>
  <c r="I27" i="7"/>
  <c r="K27" i="7" s="1"/>
  <c r="I23" i="7"/>
  <c r="K23" i="7" s="1"/>
  <c r="I19" i="7"/>
  <c r="K19" i="7" s="1"/>
  <c r="I15" i="7"/>
  <c r="K15" i="7" s="1"/>
  <c r="I11" i="7"/>
  <c r="K11" i="7" s="1"/>
  <c r="I7" i="7"/>
  <c r="K7" i="7" s="1"/>
  <c r="I3" i="7"/>
  <c r="K3" i="7" s="1"/>
  <c r="H38" i="3"/>
  <c r="I38" i="3" s="1"/>
  <c r="H42" i="3"/>
  <c r="I42" i="3" s="1"/>
  <c r="H46" i="3"/>
  <c r="I46" i="3" s="1"/>
  <c r="H37" i="3"/>
  <c r="I37" i="3" s="1"/>
  <c r="H41" i="3"/>
  <c r="I41" i="3" s="1"/>
  <c r="H45" i="3"/>
  <c r="I45" i="3" s="1"/>
  <c r="H49" i="3"/>
  <c r="I49" i="3" s="1"/>
  <c r="H50" i="3"/>
  <c r="I50" i="3" s="1"/>
  <c r="D6" i="3"/>
  <c r="E6" i="3" s="1"/>
  <c r="D10" i="3"/>
  <c r="E10" i="3" s="1"/>
  <c r="D14" i="3"/>
  <c r="E14" i="3" s="1"/>
  <c r="D18" i="3"/>
  <c r="E18" i="3" s="1"/>
  <c r="D22" i="3"/>
  <c r="E22" i="3" s="1"/>
  <c r="D26" i="3"/>
  <c r="E26" i="3" s="1"/>
  <c r="D30" i="3"/>
  <c r="E30" i="3" s="1"/>
  <c r="D34" i="3"/>
  <c r="E34" i="3" s="1"/>
  <c r="D2" i="3"/>
  <c r="E2" i="3" s="1"/>
  <c r="D20" i="3"/>
  <c r="E20" i="3" s="1"/>
  <c r="D40" i="3"/>
  <c r="E40" i="3" s="1"/>
  <c r="D4" i="3"/>
  <c r="E4" i="3" s="1"/>
  <c r="D8" i="3"/>
  <c r="E8" i="3" s="1"/>
  <c r="D12" i="3"/>
  <c r="E12" i="3" s="1"/>
  <c r="D16" i="3"/>
  <c r="E16" i="3" s="1"/>
  <c r="D24" i="3"/>
  <c r="E24" i="3" s="1"/>
  <c r="D28" i="3"/>
  <c r="E28" i="3" s="1"/>
  <c r="D32" i="3"/>
  <c r="E32" i="3" s="1"/>
  <c r="D36" i="3"/>
  <c r="E36" i="3" s="1"/>
  <c r="D39" i="3"/>
  <c r="E39" i="3" s="1"/>
  <c r="D43" i="3"/>
  <c r="E43" i="3" s="1"/>
  <c r="D47" i="3"/>
  <c r="E47" i="3" s="1"/>
  <c r="H6" i="3"/>
  <c r="I6" i="3" s="1"/>
  <c r="H14" i="3"/>
  <c r="I14" i="3" s="1"/>
  <c r="H18" i="3"/>
  <c r="I18" i="3" s="1"/>
  <c r="H22" i="3"/>
  <c r="I22" i="3" s="1"/>
  <c r="H24" i="3"/>
  <c r="I24" i="3" s="1"/>
  <c r="H28" i="3"/>
  <c r="I28" i="3" s="1"/>
  <c r="H30" i="3"/>
  <c r="I30" i="3" s="1"/>
  <c r="H32" i="3"/>
  <c r="I32" i="3" s="1"/>
  <c r="D38" i="3"/>
  <c r="E38" i="3" s="1"/>
  <c r="H40" i="3"/>
  <c r="I40" i="3" s="1"/>
  <c r="D46" i="3"/>
  <c r="E46" i="3" s="1"/>
  <c r="H48" i="3"/>
  <c r="I48" i="3" s="1"/>
  <c r="D50" i="3"/>
  <c r="E50" i="3" s="1"/>
  <c r="H2" i="3"/>
  <c r="I2" i="3" s="1"/>
  <c r="H4" i="3"/>
  <c r="I4" i="3" s="1"/>
  <c r="H8" i="3"/>
  <c r="I8" i="3" s="1"/>
  <c r="H10" i="3"/>
  <c r="I10" i="3" s="1"/>
  <c r="H12" i="3"/>
  <c r="I12" i="3" s="1"/>
  <c r="H16" i="3"/>
  <c r="I16" i="3" s="1"/>
  <c r="H20" i="3"/>
  <c r="I20" i="3" s="1"/>
  <c r="H26" i="3"/>
  <c r="I26" i="3" s="1"/>
  <c r="H34" i="3"/>
  <c r="I34" i="3" s="1"/>
  <c r="H36" i="3"/>
  <c r="I36" i="3" s="1"/>
  <c r="D42" i="3"/>
  <c r="E42" i="3" s="1"/>
  <c r="H44" i="3"/>
  <c r="I44" i="3" s="1"/>
  <c r="D3" i="3"/>
  <c r="E3" i="3" s="1"/>
  <c r="H3" i="3"/>
  <c r="I3" i="3" s="1"/>
  <c r="D5" i="3"/>
  <c r="E5" i="3" s="1"/>
  <c r="H5" i="3"/>
  <c r="I5" i="3" s="1"/>
  <c r="D7" i="3"/>
  <c r="E7" i="3" s="1"/>
  <c r="H7" i="3"/>
  <c r="I7" i="3" s="1"/>
  <c r="D9" i="3"/>
  <c r="E9" i="3" s="1"/>
  <c r="H9" i="3"/>
  <c r="I9" i="3" s="1"/>
  <c r="D11" i="3"/>
  <c r="E11" i="3" s="1"/>
  <c r="H11" i="3"/>
  <c r="I11" i="3" s="1"/>
  <c r="D13" i="3"/>
  <c r="E13" i="3" s="1"/>
  <c r="H13" i="3"/>
  <c r="I13" i="3" s="1"/>
  <c r="D15" i="3"/>
  <c r="E15" i="3" s="1"/>
  <c r="H15" i="3"/>
  <c r="I15" i="3" s="1"/>
  <c r="D17" i="3"/>
  <c r="E17" i="3" s="1"/>
  <c r="H17" i="3"/>
  <c r="I17" i="3" s="1"/>
  <c r="D19" i="3"/>
  <c r="E19" i="3" s="1"/>
  <c r="H19" i="3"/>
  <c r="I19" i="3" s="1"/>
  <c r="D21" i="3"/>
  <c r="E21" i="3" s="1"/>
  <c r="H21" i="3"/>
  <c r="I21" i="3" s="1"/>
  <c r="D23" i="3"/>
  <c r="E23" i="3" s="1"/>
  <c r="H23" i="3"/>
  <c r="I23" i="3" s="1"/>
  <c r="D25" i="3"/>
  <c r="E25" i="3" s="1"/>
  <c r="H25" i="3"/>
  <c r="I25" i="3" s="1"/>
  <c r="D27" i="3"/>
  <c r="E27" i="3" s="1"/>
  <c r="H27" i="3"/>
  <c r="I27" i="3" s="1"/>
  <c r="D29" i="3"/>
  <c r="E29" i="3" s="1"/>
  <c r="H29" i="3"/>
  <c r="I29" i="3" s="1"/>
  <c r="D31" i="3"/>
  <c r="E31" i="3" s="1"/>
  <c r="H31" i="3"/>
  <c r="I31" i="3" s="1"/>
  <c r="D33" i="3"/>
  <c r="E33" i="3" s="1"/>
  <c r="H33" i="3"/>
  <c r="I33" i="3" s="1"/>
  <c r="D35" i="3"/>
  <c r="E35" i="3" s="1"/>
  <c r="H35" i="3"/>
  <c r="I35" i="3" s="1"/>
  <c r="D37" i="3"/>
  <c r="E37" i="3" s="1"/>
  <c r="D41" i="3"/>
  <c r="E41" i="3" s="1"/>
  <c r="D45" i="3"/>
  <c r="E45" i="3" s="1"/>
  <c r="D49" i="3"/>
  <c r="E49" i="3" s="1"/>
  <c r="H39" i="3"/>
  <c r="I39" i="3" s="1"/>
  <c r="H43" i="3"/>
  <c r="I43" i="3" s="1"/>
  <c r="D44" i="3"/>
  <c r="E44" i="3" s="1"/>
  <c r="H47" i="3"/>
  <c r="I47" i="3" s="1"/>
  <c r="D48" i="3"/>
  <c r="E48" i="3" s="1"/>
  <c r="E31" i="8" l="1"/>
  <c r="E28" i="8"/>
  <c r="E25" i="8"/>
  <c r="E6" i="8"/>
  <c r="E38" i="8"/>
  <c r="E32" i="8"/>
  <c r="E29" i="8"/>
  <c r="E10" i="8"/>
  <c r="E7" i="8"/>
  <c r="E4" i="8"/>
  <c r="E36" i="8"/>
  <c r="E33" i="8"/>
  <c r="E14" i="8"/>
  <c r="E15" i="8"/>
  <c r="E21" i="8"/>
  <c r="E8" i="8"/>
  <c r="E5" i="8"/>
  <c r="E37" i="8"/>
  <c r="E18" i="8"/>
  <c r="E23" i="8"/>
  <c r="E24" i="8"/>
  <c r="E12" i="8"/>
  <c r="E9" i="8"/>
  <c r="E11" i="8"/>
  <c r="E22" i="8"/>
  <c r="E35" i="8"/>
  <c r="E16" i="8"/>
  <c r="E13" i="8"/>
  <c r="E19" i="8"/>
  <c r="E26" i="8"/>
  <c r="E34" i="8"/>
  <c r="E20" i="8"/>
  <c r="E17" i="8"/>
  <c r="E27" i="8"/>
  <c r="E30" i="8"/>
  <c r="E3" i="8"/>
  <c r="O37" i="3"/>
  <c r="C38" i="8" s="1"/>
  <c r="O45" i="3"/>
  <c r="C46" i="8" s="1"/>
  <c r="O41" i="3"/>
  <c r="C42" i="8" s="1"/>
  <c r="O31" i="3"/>
  <c r="C32" i="8" s="1"/>
  <c r="O23" i="3"/>
  <c r="C24" i="8" s="1"/>
  <c r="O50" i="3"/>
  <c r="C51" i="8" s="1"/>
  <c r="O35" i="3"/>
  <c r="C36" i="8" s="1"/>
  <c r="O19" i="3"/>
  <c r="C20" i="8" s="1"/>
  <c r="O38" i="3"/>
  <c r="C39" i="8" s="1"/>
  <c r="O27" i="3"/>
  <c r="C28" i="8" s="1"/>
  <c r="O44" i="3"/>
  <c r="C45" i="8" s="1"/>
  <c r="O11" i="3"/>
  <c r="C12" i="8" s="1"/>
  <c r="O36" i="3"/>
  <c r="C37" i="8" s="1"/>
  <c r="O33" i="3"/>
  <c r="C34" i="8" s="1"/>
  <c r="O17" i="3"/>
  <c r="C18" i="8" s="1"/>
  <c r="O42" i="3"/>
  <c r="C43" i="8" s="1"/>
  <c r="O12" i="3"/>
  <c r="C13" i="8" s="1"/>
  <c r="O25" i="3"/>
  <c r="C26" i="8" s="1"/>
  <c r="O9" i="3"/>
  <c r="C10" i="8" s="1"/>
  <c r="O49" i="3"/>
  <c r="C50" i="8" s="1"/>
  <c r="O22" i="3"/>
  <c r="C23" i="8" s="1"/>
  <c r="O40" i="3"/>
  <c r="C41" i="8" s="1"/>
  <c r="O14" i="3"/>
  <c r="C15" i="8" s="1"/>
  <c r="O21" i="3"/>
  <c r="C22" i="8" s="1"/>
  <c r="O13" i="3"/>
  <c r="C14" i="8" s="1"/>
  <c r="O5" i="3"/>
  <c r="C6" i="8" s="1"/>
  <c r="O32" i="3"/>
  <c r="C33" i="8" s="1"/>
  <c r="O20" i="3"/>
  <c r="C21" i="8" s="1"/>
  <c r="O10" i="3"/>
  <c r="C11" i="8" s="1"/>
  <c r="O48" i="3"/>
  <c r="C49" i="8" s="1"/>
  <c r="O29" i="3"/>
  <c r="C30" i="8" s="1"/>
  <c r="O46" i="3"/>
  <c r="C47" i="8" s="1"/>
  <c r="O28" i="3"/>
  <c r="C29" i="8" s="1"/>
  <c r="O6" i="3"/>
  <c r="C7" i="8" s="1"/>
  <c r="O3" i="3"/>
  <c r="C4" i="8" s="1"/>
  <c r="O24" i="3"/>
  <c r="C25" i="8" s="1"/>
  <c r="O34" i="3"/>
  <c r="C35" i="8" s="1"/>
  <c r="O16" i="3"/>
  <c r="C17" i="8" s="1"/>
  <c r="O30" i="3"/>
  <c r="C31" i="8" s="1"/>
  <c r="O47" i="3"/>
  <c r="C48" i="8" s="1"/>
  <c r="O26" i="3"/>
  <c r="C27" i="8" s="1"/>
  <c r="O43" i="3"/>
  <c r="C44" i="8" s="1"/>
  <c r="O8" i="3"/>
  <c r="C9" i="8" s="1"/>
  <c r="O15" i="3"/>
  <c r="C16" i="8" s="1"/>
  <c r="O7" i="3"/>
  <c r="C8" i="8" s="1"/>
  <c r="O39" i="3"/>
  <c r="C40" i="8" s="1"/>
  <c r="O4" i="3"/>
  <c r="C5" i="8" s="1"/>
  <c r="O18" i="3"/>
  <c r="C19" i="8" s="1"/>
  <c r="O2" i="3"/>
  <c r="C3" i="8" s="1"/>
  <c r="E50" i="2" l="1"/>
  <c r="D50" i="2"/>
  <c r="B50" i="2"/>
  <c r="A50" i="2"/>
  <c r="E49" i="2"/>
  <c r="D49" i="2"/>
  <c r="B49" i="2"/>
  <c r="A49" i="2"/>
  <c r="E48" i="2"/>
  <c r="D48" i="2"/>
  <c r="B48" i="2"/>
  <c r="A48" i="2"/>
  <c r="E47" i="2"/>
  <c r="D47" i="2"/>
  <c r="B47" i="2"/>
  <c r="A47" i="2"/>
  <c r="E46" i="2"/>
  <c r="D46" i="2"/>
  <c r="B46" i="2"/>
  <c r="A46" i="2"/>
  <c r="E45" i="2"/>
  <c r="D45" i="2"/>
  <c r="B45" i="2"/>
  <c r="A45" i="2"/>
  <c r="E44" i="2"/>
  <c r="D44" i="2"/>
  <c r="B44" i="2"/>
  <c r="A44" i="2"/>
  <c r="E43" i="2"/>
  <c r="D43" i="2"/>
  <c r="B43" i="2"/>
  <c r="A43" i="2"/>
  <c r="E42" i="2"/>
  <c r="D42" i="2"/>
  <c r="B42" i="2"/>
  <c r="A42" i="2"/>
  <c r="E41" i="2"/>
  <c r="D41" i="2"/>
  <c r="B41" i="2"/>
  <c r="A41" i="2"/>
  <c r="E40" i="2"/>
  <c r="D40" i="2"/>
  <c r="B40" i="2"/>
  <c r="A40" i="2"/>
  <c r="E39" i="2"/>
  <c r="D39" i="2"/>
  <c r="B39" i="2"/>
  <c r="A39" i="2"/>
  <c r="E38" i="2"/>
  <c r="D38" i="2"/>
  <c r="B38" i="2"/>
  <c r="A38" i="2"/>
  <c r="E37" i="2"/>
  <c r="D37" i="2"/>
  <c r="B37" i="2"/>
  <c r="A37" i="2"/>
  <c r="E36" i="2"/>
  <c r="D36" i="2"/>
  <c r="B36" i="2"/>
  <c r="A36" i="2"/>
  <c r="E35" i="2"/>
  <c r="D35" i="2"/>
  <c r="B35" i="2"/>
  <c r="A35" i="2"/>
  <c r="E34" i="2"/>
  <c r="D34" i="2"/>
  <c r="B34" i="2"/>
  <c r="A34" i="2"/>
  <c r="E33" i="2"/>
  <c r="D33" i="2"/>
  <c r="B33" i="2"/>
  <c r="A33" i="2"/>
  <c r="E32" i="2"/>
  <c r="D32" i="2"/>
  <c r="B32" i="2"/>
  <c r="A32" i="2"/>
  <c r="E31" i="2"/>
  <c r="D31" i="2"/>
  <c r="B31" i="2"/>
  <c r="A31" i="2"/>
  <c r="E30" i="2"/>
  <c r="D30" i="2"/>
  <c r="B30" i="2"/>
  <c r="A30" i="2"/>
  <c r="E29" i="2"/>
  <c r="D29" i="2"/>
  <c r="B29" i="2"/>
  <c r="A29" i="2"/>
  <c r="E28" i="2"/>
  <c r="D28" i="2"/>
  <c r="B28" i="2"/>
  <c r="A28" i="2"/>
  <c r="E27" i="2"/>
  <c r="D27" i="2"/>
  <c r="B27" i="2"/>
  <c r="A27" i="2"/>
  <c r="E26" i="2"/>
  <c r="D26" i="2"/>
  <c r="B26" i="2"/>
  <c r="A26" i="2"/>
  <c r="E25" i="2"/>
  <c r="D25" i="2"/>
  <c r="B25" i="2"/>
  <c r="A25" i="2"/>
  <c r="E24" i="2"/>
  <c r="D24" i="2"/>
  <c r="B24" i="2"/>
  <c r="A24" i="2"/>
  <c r="E23" i="2"/>
  <c r="D23" i="2"/>
  <c r="B23" i="2"/>
  <c r="A23" i="2"/>
  <c r="E22" i="2"/>
  <c r="D22" i="2"/>
  <c r="B22" i="2"/>
  <c r="A22" i="2"/>
  <c r="E21" i="2"/>
  <c r="D21" i="2"/>
  <c r="B21" i="2"/>
  <c r="A21" i="2"/>
  <c r="E20" i="2"/>
  <c r="D20" i="2"/>
  <c r="B20" i="2"/>
  <c r="A20" i="2"/>
  <c r="E19" i="2"/>
  <c r="D19" i="2"/>
  <c r="B19" i="2"/>
  <c r="A19" i="2"/>
  <c r="E18" i="2"/>
  <c r="D18" i="2"/>
  <c r="B18" i="2"/>
  <c r="A18" i="2"/>
  <c r="E17" i="2"/>
  <c r="D17" i="2"/>
  <c r="B17" i="2"/>
  <c r="A17" i="2"/>
  <c r="E16" i="2"/>
  <c r="D16" i="2"/>
  <c r="B16" i="2"/>
  <c r="A16" i="2"/>
  <c r="E15" i="2"/>
  <c r="D15" i="2"/>
  <c r="B15" i="2"/>
  <c r="A15" i="2"/>
  <c r="E14" i="2"/>
  <c r="D14" i="2"/>
  <c r="B14" i="2"/>
  <c r="A14" i="2"/>
  <c r="E13" i="2"/>
  <c r="D13" i="2"/>
  <c r="B13" i="2"/>
  <c r="A13" i="2"/>
  <c r="E12" i="2"/>
  <c r="D12" i="2"/>
  <c r="B12" i="2"/>
  <c r="A12" i="2"/>
  <c r="E11" i="2"/>
  <c r="D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E6" i="2"/>
  <c r="D6" i="2"/>
  <c r="B6" i="2"/>
  <c r="E5" i="2"/>
  <c r="D5" i="2"/>
  <c r="B5" i="2"/>
  <c r="E4" i="2"/>
  <c r="D4" i="2"/>
  <c r="B4" i="2"/>
  <c r="E3" i="2"/>
  <c r="D3" i="2"/>
  <c r="B3" i="2"/>
  <c r="E2" i="2"/>
  <c r="D2" i="2"/>
  <c r="B2" i="2"/>
  <c r="K35" i="1"/>
  <c r="F35" i="1"/>
  <c r="L35" i="1" s="1"/>
  <c r="B36" i="8" s="1"/>
  <c r="K34" i="1"/>
  <c r="F34" i="1"/>
  <c r="L34" i="1" s="1"/>
  <c r="B35" i="8" s="1"/>
  <c r="K33" i="1"/>
  <c r="F33" i="1"/>
  <c r="L33" i="1" s="1"/>
  <c r="B34" i="8" s="1"/>
  <c r="K32" i="1"/>
  <c r="F32" i="1"/>
  <c r="L32" i="1" s="1"/>
  <c r="B33" i="8" s="1"/>
  <c r="K31" i="1"/>
  <c r="F31" i="1"/>
  <c r="L31" i="1" s="1"/>
  <c r="B32" i="8" s="1"/>
  <c r="K30" i="1"/>
  <c r="F30" i="1"/>
  <c r="L30" i="1" s="1"/>
  <c r="B31" i="8" s="1"/>
  <c r="K29" i="1"/>
  <c r="F29" i="1"/>
  <c r="L29" i="1" s="1"/>
  <c r="B30" i="8" s="1"/>
  <c r="K28" i="1"/>
  <c r="F28" i="1"/>
  <c r="L28" i="1" s="1"/>
  <c r="B29" i="8" s="1"/>
  <c r="K27" i="1"/>
  <c r="F27" i="1"/>
  <c r="L27" i="1" s="1"/>
  <c r="B28" i="8" s="1"/>
  <c r="K26" i="1"/>
  <c r="F26" i="1"/>
  <c r="L26" i="1" s="1"/>
  <c r="B27" i="8" s="1"/>
  <c r="K25" i="1"/>
  <c r="F25" i="1"/>
  <c r="L25" i="1" s="1"/>
  <c r="B26" i="8" s="1"/>
  <c r="K24" i="1"/>
  <c r="F24" i="1"/>
  <c r="L24" i="1" s="1"/>
  <c r="B25" i="8" s="1"/>
  <c r="K23" i="1"/>
  <c r="F23" i="1"/>
  <c r="L23" i="1" s="1"/>
  <c r="B24" i="8" s="1"/>
  <c r="K22" i="1"/>
  <c r="F22" i="1"/>
  <c r="L22" i="1" s="1"/>
  <c r="B23" i="8" s="1"/>
  <c r="K21" i="1"/>
  <c r="F21" i="1"/>
  <c r="L21" i="1" s="1"/>
  <c r="B22" i="8" s="1"/>
  <c r="K20" i="1"/>
  <c r="F20" i="1"/>
  <c r="L20" i="1" s="1"/>
  <c r="B21" i="8" s="1"/>
  <c r="K19" i="1"/>
  <c r="F19" i="1"/>
  <c r="L19" i="1" s="1"/>
  <c r="B20" i="8" s="1"/>
  <c r="K18" i="1"/>
  <c r="F18" i="1"/>
  <c r="L18" i="1" s="1"/>
  <c r="B19" i="8" s="1"/>
  <c r="K17" i="1"/>
  <c r="F17" i="1"/>
  <c r="L17" i="1" s="1"/>
  <c r="B18" i="8" s="1"/>
  <c r="K16" i="1"/>
  <c r="F16" i="1"/>
  <c r="L16" i="1" s="1"/>
  <c r="B17" i="8" s="1"/>
  <c r="K15" i="1"/>
  <c r="F15" i="1"/>
  <c r="L15" i="1" s="1"/>
  <c r="B16" i="8" s="1"/>
  <c r="K14" i="1"/>
  <c r="F14" i="1"/>
  <c r="L14" i="1" s="1"/>
  <c r="B15" i="8" s="1"/>
  <c r="K13" i="1"/>
  <c r="F13" i="1"/>
  <c r="L13" i="1" s="1"/>
  <c r="B14" i="8" s="1"/>
  <c r="K12" i="1"/>
  <c r="F12" i="1"/>
  <c r="L12" i="1" s="1"/>
  <c r="B13" i="8" s="1"/>
  <c r="K11" i="1"/>
  <c r="F11" i="1"/>
  <c r="L11" i="1" s="1"/>
  <c r="B12" i="8" s="1"/>
  <c r="K10" i="1"/>
  <c r="F10" i="1"/>
  <c r="L10" i="1" s="1"/>
  <c r="B11" i="8" s="1"/>
  <c r="K9" i="1"/>
  <c r="F9" i="1"/>
  <c r="L9" i="1" s="1"/>
  <c r="B10" i="8" s="1"/>
  <c r="K8" i="1"/>
  <c r="F8" i="1"/>
  <c r="L8" i="1" s="1"/>
  <c r="B9" i="8" s="1"/>
  <c r="K7" i="1"/>
  <c r="F7" i="1"/>
  <c r="L7" i="1" s="1"/>
  <c r="B8" i="8" s="1"/>
  <c r="K6" i="1"/>
  <c r="F6" i="1"/>
  <c r="L6" i="1" s="1"/>
  <c r="B7" i="8" s="1"/>
  <c r="K5" i="1"/>
  <c r="F5" i="1"/>
  <c r="L5" i="1" s="1"/>
  <c r="B6" i="8" s="1"/>
  <c r="K4" i="1"/>
  <c r="F4" i="1"/>
  <c r="L4" i="1" s="1"/>
  <c r="B5" i="8" s="1"/>
  <c r="K3" i="1"/>
  <c r="F3" i="1"/>
  <c r="L3" i="1" s="1"/>
  <c r="B4" i="8" s="1"/>
  <c r="K2" i="1"/>
  <c r="F2" i="1"/>
  <c r="L2" i="1" s="1"/>
  <c r="B3" i="8" s="1"/>
  <c r="F3" i="2" l="1"/>
  <c r="A4" i="8" s="1"/>
  <c r="F7" i="2"/>
  <c r="A8" i="8" s="1"/>
  <c r="F11" i="2"/>
  <c r="A12" i="8" s="1"/>
  <c r="F4" i="2"/>
  <c r="A5" i="8" s="1"/>
  <c r="F8" i="2"/>
  <c r="A9" i="8" s="1"/>
  <c r="F15" i="2"/>
  <c r="A16" i="8" s="1"/>
  <c r="F19" i="2"/>
  <c r="A20" i="8" s="1"/>
  <c r="F23" i="2"/>
  <c r="A24" i="8" s="1"/>
  <c r="F27" i="2"/>
  <c r="A28" i="8" s="1"/>
  <c r="F31" i="2"/>
  <c r="A32" i="8" s="1"/>
  <c r="F35" i="2"/>
  <c r="A36" i="8" s="1"/>
  <c r="F39" i="2"/>
  <c r="A40" i="8" s="1"/>
  <c r="F43" i="2"/>
  <c r="A44" i="8" s="1"/>
  <c r="F47" i="2"/>
  <c r="A48" i="8" s="1"/>
  <c r="F2" i="2"/>
  <c r="A3" i="8" s="1"/>
  <c r="F6" i="2"/>
  <c r="A7" i="8" s="1"/>
  <c r="F10" i="2"/>
  <c r="A11" i="8" s="1"/>
  <c r="F5" i="2"/>
  <c r="A6" i="8" s="1"/>
  <c r="F9" i="2"/>
  <c r="A10" i="8" s="1"/>
  <c r="F14" i="2"/>
  <c r="A15" i="8" s="1"/>
  <c r="F18" i="2"/>
  <c r="A19" i="8" s="1"/>
  <c r="F22" i="2"/>
  <c r="A23" i="8" s="1"/>
  <c r="F26" i="2"/>
  <c r="A27" i="8" s="1"/>
  <c r="F30" i="2"/>
  <c r="A31" i="8" s="1"/>
  <c r="F33" i="2"/>
  <c r="A34" i="8" s="1"/>
  <c r="F37" i="2"/>
  <c r="A38" i="8" s="1"/>
  <c r="F41" i="2"/>
  <c r="A42" i="8" s="1"/>
  <c r="F45" i="2"/>
  <c r="A46" i="8" s="1"/>
  <c r="F49" i="2"/>
  <c r="A50" i="8" s="1"/>
  <c r="F13" i="2"/>
  <c r="A14" i="8" s="1"/>
  <c r="F17" i="2"/>
  <c r="A18" i="8" s="1"/>
  <c r="F21" i="2"/>
  <c r="A22" i="8" s="1"/>
  <c r="F25" i="2"/>
  <c r="A26" i="8" s="1"/>
  <c r="F29" i="2"/>
  <c r="A30" i="8" s="1"/>
  <c r="F34" i="2"/>
  <c r="A35" i="8" s="1"/>
  <c r="F38" i="2"/>
  <c r="A39" i="8" s="1"/>
  <c r="F42" i="2"/>
  <c r="A43" i="8" s="1"/>
  <c r="F46" i="2"/>
  <c r="A47" i="8" s="1"/>
  <c r="F50" i="2"/>
  <c r="F12" i="2"/>
  <c r="A13" i="8" s="1"/>
  <c r="F16" i="2"/>
  <c r="A17" i="8" s="1"/>
  <c r="F20" i="2"/>
  <c r="A21" i="8" s="1"/>
  <c r="F24" i="2"/>
  <c r="A25" i="8" s="1"/>
  <c r="F28" i="2"/>
  <c r="A29" i="8" s="1"/>
  <c r="F32" i="2"/>
  <c r="A33" i="8" s="1"/>
  <c r="F36" i="2"/>
  <c r="A37" i="8" s="1"/>
  <c r="F40" i="2"/>
  <c r="A41" i="8" s="1"/>
  <c r="F44" i="2"/>
  <c r="A45" i="8" s="1"/>
  <c r="F48" i="2"/>
  <c r="A49" i="8" s="1"/>
</calcChain>
</file>

<file path=xl/sharedStrings.xml><?xml version="1.0" encoding="utf-8"?>
<sst xmlns="http://schemas.openxmlformats.org/spreadsheetml/2006/main" count="792" uniqueCount="654">
  <si>
    <t>NOMES</t>
  </si>
  <si>
    <t>CPFS</t>
  </si>
  <si>
    <t>TELEFONE</t>
  </si>
  <si>
    <t>EMAILS</t>
  </si>
  <si>
    <t>RUA</t>
  </si>
  <si>
    <t>NUMERO</t>
  </si>
  <si>
    <t>BAIRRO</t>
  </si>
  <si>
    <t>CIDADE</t>
  </si>
  <si>
    <t xml:space="preserve">ESTADO </t>
  </si>
  <si>
    <t>CEP</t>
  </si>
  <si>
    <t>"Breno Kevin de Paula",</t>
  </si>
  <si>
    <t>436.412.347-19</t>
  </si>
  <si>
    <t>(17) 2804-5501</t>
  </si>
  <si>
    <t>"breno_depaula@sestito.com.br",</t>
  </si>
  <si>
    <t>Rua Paracatu</t>
  </si>
  <si>
    <t>Parque Imperial</t>
  </si>
  <si>
    <t>São Paulo</t>
  </si>
  <si>
    <t>SP</t>
  </si>
  <si>
    <t>"Maya Tereza Moura",</t>
  </si>
  <si>
    <t>029.552.779-08</t>
  </si>
  <si>
    <t>(16) 3778-2481</t>
  </si>
  <si>
    <t>"mayaterezamoura@danzarin.com.br",</t>
  </si>
  <si>
    <t>Rua Barão de Vitória</t>
  </si>
  <si>
    <t>Casa Grande</t>
  </si>
  <si>
    <t>Diadema</t>
  </si>
  <si>
    <t>"Alessandra Hadassa Oliveira",</t>
  </si>
  <si>
    <t>748.181.926-27</t>
  </si>
  <si>
    <t>(18) 2803-8525</t>
  </si>
  <si>
    <t>"alessandra-oliveira78@uniube.br",</t>
  </si>
  <si>
    <t>Rua Arlindo Nogueira</t>
  </si>
  <si>
    <t>Centro</t>
  </si>
  <si>
    <t>Teresina</t>
  </si>
  <si>
    <t>PI</t>
  </si>
  <si>
    <t>"Renan Lorenzo Sales",</t>
  </si>
  <si>
    <t>139.151.589-76</t>
  </si>
  <si>
    <t>(12) 3823-5784</t>
  </si>
  <si>
    <t>"renan_lorenzo_sales@taclog.com.br",</t>
  </si>
  <si>
    <t>Rua Maria Luísa do Val Penteado</t>
  </si>
  <si>
    <t>Cidade São Mateus</t>
  </si>
  <si>
    <t>"Melissa Clara Melo",</t>
  </si>
  <si>
    <t>864.862.675-77</t>
  </si>
  <si>
    <t>(19) 2577-8617</t>
  </si>
  <si>
    <t>"melissa-melo93@libero.it",</t>
  </si>
  <si>
    <t>Avenida Afonso Pena</t>
  </si>
  <si>
    <t>Boa Viagem</t>
  </si>
  <si>
    <t>Belo Horizonte</t>
  </si>
  <si>
    <t>MG</t>
  </si>
  <si>
    <t>"Valentina Laura Cavalcanti",</t>
  </si>
  <si>
    <t>136.683.532-80</t>
  </si>
  <si>
    <t>(17) 2024-4583</t>
  </si>
  <si>
    <t>"valentina_cavalcanti@diebold.com",</t>
  </si>
  <si>
    <t>Rua Serra de Bragança</t>
  </si>
  <si>
    <t>Vila Gomes Cardim</t>
  </si>
  <si>
    <t>"Caroline Sueli Simone da Cruz",</t>
  </si>
  <si>
    <t>250.788.186-00</t>
  </si>
  <si>
    <t>(17) 3554-6663</t>
  </si>
  <si>
    <t>"caroline_sueli_dacruz@publicarbrasil.com.br",</t>
  </si>
  <si>
    <t>Praça da República</t>
  </si>
  <si>
    <t>República</t>
  </si>
  <si>
    <t>"Lucas Manuel da Mata",</t>
  </si>
  <si>
    <t>653.764.796-76</t>
  </si>
  <si>
    <t>(16) 3711-2121</t>
  </si>
  <si>
    <t>"lucas_damata@amplisat.com.br",</t>
  </si>
  <si>
    <t>Rua Pereira Estéfano</t>
  </si>
  <si>
    <t>Vila da Saúde</t>
  </si>
  <si>
    <t>"Letícia Cecília das Neves",</t>
  </si>
  <si>
    <t>254.343.261-21</t>
  </si>
  <si>
    <t>(12) 2545-5345</t>
  </si>
  <si>
    <t>"leticia_cecilia_dasneves@gripoantonin.com",</t>
  </si>
  <si>
    <t>Rua Cristiano Olsen</t>
  </si>
  <si>
    <t>Jardim Sumaré</t>
  </si>
  <si>
    <t>Araçatuba</t>
  </si>
  <si>
    <t>"Osvaldo Severino Vieira",</t>
  </si>
  <si>
    <t>738.422.315-63</t>
  </si>
  <si>
    <t>(19) 2517-8397</t>
  </si>
  <si>
    <t>"osvaldoseverinovieira@eximiart.com.br",</t>
  </si>
  <si>
    <t>Rodovia Raposo Tavares</t>
  </si>
  <si>
    <t>Lageadinho</t>
  </si>
  <si>
    <t>Cotia</t>
  </si>
  <si>
    <t>"Thiago Heitor Benjamin Fernandes",</t>
  </si>
  <si>
    <t>265.315.489-75</t>
  </si>
  <si>
    <t>(13) 3873-7641</t>
  </si>
  <si>
    <t>"thiagoheitorfernandes@uol.om.br",</t>
  </si>
  <si>
    <t>Rua Frederico Moura</t>
  </si>
  <si>
    <t>Cidade Nova</t>
  </si>
  <si>
    <t>Franca</t>
  </si>
  <si>
    <t>"Carolina Liz Figueiredo",</t>
  </si>
  <si>
    <t>024.322.618-79</t>
  </si>
  <si>
    <t>(16) 2847-8430</t>
  </si>
  <si>
    <t>"carolina_figueiredo@inforgel.com",</t>
  </si>
  <si>
    <t>Avenida São João</t>
  </si>
  <si>
    <t>Vila Joana</t>
  </si>
  <si>
    <t>Jundiaí</t>
  </si>
  <si>
    <t>"André Leandro Pereira",</t>
  </si>
  <si>
    <t>956.577.138-69</t>
  </si>
  <si>
    <t>(14) 3514-4614</t>
  </si>
  <si>
    <t>"andre-pereira77@rubens.adm.br",</t>
  </si>
  <si>
    <t>Rua das Fiandeiras</t>
  </si>
  <si>
    <t>Vila Olímpia</t>
  </si>
  <si>
    <t>"Adriana Amanda Gabriela Rocha",</t>
  </si>
  <si>
    <t>634.134.530-50</t>
  </si>
  <si>
    <t>(12) 3983-5448</t>
  </si>
  <si>
    <t>"adriana-rocha84@ufscar.br",</t>
  </si>
  <si>
    <t>Praça Frederico Junqueira</t>
  </si>
  <si>
    <t>Vila Cassaro</t>
  </si>
  <si>
    <t>Itatiba</t>
  </si>
  <si>
    <t>13256-339</t>
  </si>
  <si>
    <t>"Malu Hadassa Campos",</t>
  </si>
  <si>
    <t>632.798.327-80</t>
  </si>
  <si>
    <t>(13) 2203-4326</t>
  </si>
  <si>
    <t>"maluhadassacampos@chiba.net.br",</t>
  </si>
  <si>
    <t>Rua Aluízio Castione Sans</t>
  </si>
  <si>
    <t>Jardim Residencial Itapuã</t>
  </si>
  <si>
    <t>Araras</t>
  </si>
  <si>
    <t>13604-109</t>
  </si>
  <si>
    <t>"Amanda Luzia da Silva",</t>
  </si>
  <si>
    <t>621.362.608-55</t>
  </si>
  <si>
    <t>(13) 2671-1327</t>
  </si>
  <si>
    <t>"amandaluziadasilva@me.com.br",</t>
  </si>
  <si>
    <t>Rua Copo de Leite</t>
  </si>
  <si>
    <t>Jardim Planalto</t>
  </si>
  <si>
    <t>Piracicaba</t>
  </si>
  <si>
    <t>13402-614</t>
  </si>
  <si>
    <t>"Aparecida Antonella Sophie Jesus",</t>
  </si>
  <si>
    <t>828.320.844-60</t>
  </si>
  <si>
    <t>(12) 3775-7712</t>
  </si>
  <si>
    <t>"aparecida_jesus@nelsonalfredoimoveis.com.br",</t>
  </si>
  <si>
    <t>Avenida Orozimbo Bernardes</t>
  </si>
  <si>
    <t>Jardim da Paineira</t>
  </si>
  <si>
    <t>Mococa</t>
  </si>
  <si>
    <t>13735-090</t>
  </si>
  <si>
    <t>"Yago Murilo Dias",</t>
  </si>
  <si>
    <t>075.304.426-94</t>
  </si>
  <si>
    <t>(12) 3858-4222</t>
  </si>
  <si>
    <t>"yago-dias76@libbero.com.br",</t>
  </si>
  <si>
    <t>Travessa Primeira Estampa Esportiva</t>
  </si>
  <si>
    <t>Americanópolis</t>
  </si>
  <si>
    <t>04429-065</t>
  </si>
  <si>
    <t>"Isis Sueli da Conceição",</t>
  </si>
  <si>
    <t>492.483.626-56</t>
  </si>
  <si>
    <t>(17) 3821-4855</t>
  </si>
  <si>
    <t>"isis_daconceicao@samsaraimoveis.com.br",</t>
  </si>
  <si>
    <t>Rua Alcides de Oliveira</t>
  </si>
  <si>
    <t>Jardim Europa</t>
  </si>
  <si>
    <t>13211-576</t>
  </si>
  <si>
    <t>"Manuel Oliver Mendes",</t>
  </si>
  <si>
    <t>653.768.367-03</t>
  </si>
  <si>
    <t>(12) 3883-7618</t>
  </si>
  <si>
    <t>"manuel_oliver_mendes@toysbrasil.com.br",</t>
  </si>
  <si>
    <t>Rua Sebastião da Silva Leme</t>
  </si>
  <si>
    <t>Jardim Nova Era</t>
  </si>
  <si>
    <t>Leme</t>
  </si>
  <si>
    <t>13611-469</t>
  </si>
  <si>
    <t>"Mirella Antonella Lara Pereira",</t>
  </si>
  <si>
    <t>038.128.533-29</t>
  </si>
  <si>
    <t>(16) 3536-1132</t>
  </si>
  <si>
    <t>"mirella.antonella.pereira@sistectecnologia.com.br",</t>
  </si>
  <si>
    <t>Rua Francisco Crestana</t>
  </si>
  <si>
    <t>Vila Nossa Senhora de Fátima</t>
  </si>
  <si>
    <t>São Carlos</t>
  </si>
  <si>
    <t>13567-202</t>
  </si>
  <si>
    <t>"Kevin Davi Caldeira",</t>
  </si>
  <si>
    <t>838.525.211-81</t>
  </si>
  <si>
    <t>(12) 2839-7005</t>
  </si>
  <si>
    <t>"kevin_caldeira@aichele.com.br",</t>
  </si>
  <si>
    <t>Travessa Dolores Lima</t>
  </si>
  <si>
    <t>Jardim Guiomar</t>
  </si>
  <si>
    <t>03269-130</t>
  </si>
  <si>
    <t>"Luiz Hugo Miguel Ferreira",</t>
  </si>
  <si>
    <t>657.750.805-48</t>
  </si>
  <si>
    <t>(12) 2215-7218</t>
  </si>
  <si>
    <t>"luiz_hugo_ferreira@ideiaviva.com.br",</t>
  </si>
  <si>
    <t>Rua Sebastião Uchôa Leite</t>
  </si>
  <si>
    <t>Jardim Nelia IV</t>
  </si>
  <si>
    <t>08142-337</t>
  </si>
  <si>
    <t>"Cláudia Esther Evelyn Farias",</t>
  </si>
  <si>
    <t>856.778.073-03</t>
  </si>
  <si>
    <t>(15) 3636-7636</t>
  </si>
  <si>
    <t>"claudia_farias@dglnet.com.br",</t>
  </si>
  <si>
    <t>Rua Dona Cacilda Gomes de Almeida Coelho</t>
  </si>
  <si>
    <t>Jardim Brasília</t>
  </si>
  <si>
    <t>Jaú</t>
  </si>
  <si>
    <t>17212-230</t>
  </si>
  <si>
    <t>"Sônia Tânia Freitas",</t>
  </si>
  <si>
    <t>762.686.076-43</t>
  </si>
  <si>
    <t>(14) 2552-6836</t>
  </si>
  <si>
    <t>"sonia_freitas@aulicinobastos.com.br",</t>
  </si>
  <si>
    <t>Rua João Evangelista de Paiva Azevedo</t>
  </si>
  <si>
    <t>Campestre</t>
  </si>
  <si>
    <t>Santo André</t>
  </si>
  <si>
    <t>09070-610</t>
  </si>
  <si>
    <t>"Thomas Elias Diego Nascimento",</t>
  </si>
  <si>
    <t>430.641.178-82</t>
  </si>
  <si>
    <t>(14) 3715-9891</t>
  </si>
  <si>
    <t>"thomas.elias.nascimento@achievecidadenova.com.br",</t>
  </si>
  <si>
    <t>Travessa Composição</t>
  </si>
  <si>
    <t>Jardim Bélgica</t>
  </si>
  <si>
    <t>04672-110</t>
  </si>
  <si>
    <t>"Luana Sueli Ramos",</t>
  </si>
  <si>
    <t>688.649.728-62</t>
  </si>
  <si>
    <t>(11) 3344-6114</t>
  </si>
  <si>
    <t>"luana_ramos@patrezao.com.br",</t>
  </si>
  <si>
    <t>Rua Leme da Silva</t>
  </si>
  <si>
    <t>Alto da Mooca</t>
  </si>
  <si>
    <t>03182-030</t>
  </si>
  <si>
    <t>"Isadora Aline Ayla da Cunha",</t>
  </si>
  <si>
    <t>173.055.218-84</t>
  </si>
  <si>
    <t>(13) 2322-8450</t>
  </si>
  <si>
    <t>"isadoraalinedacunha@vcp.com.br",</t>
  </si>
  <si>
    <t>Rua Professora Beatriz de Moraes Leite Fogaça</t>
  </si>
  <si>
    <t>Jardim Paulistano</t>
  </si>
  <si>
    <t>Sorocaba</t>
  </si>
  <si>
    <t>18040-840</t>
  </si>
  <si>
    <t>"Priscila Bruna Maria Mendes",</t>
  </si>
  <si>
    <t>955.094.318-65</t>
  </si>
  <si>
    <t>(14) 2246-4122</t>
  </si>
  <si>
    <t>"priscila-mendes74@camarasjc.sp.gov.br",</t>
  </si>
  <si>
    <t>Rua Geralda Silva Spinola</t>
  </si>
  <si>
    <t>Nucleo Habitacional Ivone Alves Palma</t>
  </si>
  <si>
    <t>Birigüi</t>
  </si>
  <si>
    <t>16203-186</t>
  </si>
  <si>
    <t>"Lara Maria Márcia Rocha",</t>
  </si>
  <si>
    <t>745.757.938-92</t>
  </si>
  <si>
    <t>(12) 3374-7452</t>
  </si>
  <si>
    <t>"laramariarocha@seraobenedito.com.br",</t>
  </si>
  <si>
    <t>Via de Acesso 6</t>
  </si>
  <si>
    <t>Condomínio Parque Residencial Damha ll</t>
  </si>
  <si>
    <t>13565-332</t>
  </si>
  <si>
    <t>"Fábio Bryan Danilo Novaes",</t>
  </si>
  <si>
    <t>648.056.108-24</t>
  </si>
  <si>
    <t>(19) 2634-8611</t>
  </si>
  <si>
    <t>"fabio.bryan.novaes@hotmail.de",</t>
  </si>
  <si>
    <t>Rua Alcides Luizetto</t>
  </si>
  <si>
    <t>Jardim Guaciara</t>
  </si>
  <si>
    <t>Taboão da Serra</t>
  </si>
  <si>
    <t>06775-260</t>
  </si>
  <si>
    <t>"Amanda Bárbara Isabelly Pinto",</t>
  </si>
  <si>
    <t>966.719.828-64</t>
  </si>
  <si>
    <t>(15) 2499-6406</t>
  </si>
  <si>
    <t>"amanda_barbara_pinto@csa.edu.br",</t>
  </si>
  <si>
    <t>Rua Celeste Duarte Lopes</t>
  </si>
  <si>
    <t>Casa Verde Alta</t>
  </si>
  <si>
    <t>02544-035</t>
  </si>
  <si>
    <t>"Heloise Sebastiana Viana",</t>
  </si>
  <si>
    <t>173.821.758-20</t>
  </si>
  <si>
    <t>(19) 3652-6611</t>
  </si>
  <si>
    <t>"heloise_sebastiana_viana@dc4.com.br",</t>
  </si>
  <si>
    <t>Avenida Brasília</t>
  </si>
  <si>
    <t>Loteamento Nova Mogi</t>
  </si>
  <si>
    <t>Mogi Mirim</t>
  </si>
  <si>
    <t>13800-280</t>
  </si>
  <si>
    <t>"Edson Sérgio Souza",</t>
  </si>
  <si>
    <t>(12) 2482-1556</t>
  </si>
  <si>
    <t>"edson.sergio.souza@helponline-sti.com",</t>
  </si>
  <si>
    <t>Rua das Panteras</t>
  </si>
  <si>
    <t>Conjunto Residencial Sitio Oratório</t>
  </si>
  <si>
    <t>03978-590</t>
  </si>
  <si>
    <t>(NOME,CPF,EMAIL,RUA,NUMERO,BAIRRO,CIDADE,ESTADO)</t>
  </si>
  <si>
    <t xml:space="preserve">id </t>
  </si>
  <si>
    <t>DDD</t>
  </si>
  <si>
    <t>CAMPO1</t>
  </si>
  <si>
    <t>CAMPO2</t>
  </si>
  <si>
    <t>CAMPO3</t>
  </si>
  <si>
    <t>TELEFONE,FK_CLIENTE</t>
  </si>
  <si>
    <t>dia</t>
  </si>
  <si>
    <t>mês</t>
  </si>
  <si>
    <t>ano</t>
  </si>
  <si>
    <t>data correta</t>
  </si>
  <si>
    <t>hora</t>
  </si>
  <si>
    <t>minuto</t>
  </si>
  <si>
    <t xml:space="preserve">hora </t>
  </si>
  <si>
    <t>correto</t>
  </si>
  <si>
    <t>fk_cliente</t>
  </si>
  <si>
    <t>fk_produto</t>
  </si>
  <si>
    <t>fk_vendedor</t>
  </si>
  <si>
    <t>nome</t>
  </si>
  <si>
    <t>cnpj</t>
  </si>
  <si>
    <t>71.897.013/0001-53</t>
  </si>
  <si>
    <t>50.491.684/0001-40</t>
  </si>
  <si>
    <t>37.473.002/0001-08</t>
  </si>
  <si>
    <t>89.122.008/0001-34</t>
  </si>
  <si>
    <t>57.968.910/0001-80</t>
  </si>
  <si>
    <t>40.606.687/0001-28</t>
  </si>
  <si>
    <t>21.745.105/0001-40</t>
  </si>
  <si>
    <t>21.572.440/0001-93</t>
  </si>
  <si>
    <t>83.402.020/0001-16</t>
  </si>
  <si>
    <t>99.544.887/0001-46</t>
  </si>
  <si>
    <t>86.371.592/0001-73</t>
  </si>
  <si>
    <t>54.543.561/0001-66</t>
  </si>
  <si>
    <t>26.951.019/0001-07</t>
  </si>
  <si>
    <t>12.917.346/0001-38</t>
  </si>
  <si>
    <t>44.152.300/0001-61</t>
  </si>
  <si>
    <t>74.206.858/0001-43</t>
  </si>
  <si>
    <t>12.907.214/0001-25</t>
  </si>
  <si>
    <t>26.356.337/0001-20</t>
  </si>
  <si>
    <t>04.881.048/0001-07</t>
  </si>
  <si>
    <t>49.395.580/0001-52</t>
  </si>
  <si>
    <t>00.466.995/0001-80</t>
  </si>
  <si>
    <t>33.839.537/0001-07</t>
  </si>
  <si>
    <t>96.308.417/0001-95</t>
  </si>
  <si>
    <t>55.518.365/0001-02</t>
  </si>
  <si>
    <t>22.120.954/0001-70</t>
  </si>
  <si>
    <t>60.749.875/0001-12</t>
  </si>
  <si>
    <t>56.004.001/0001-69</t>
  </si>
  <si>
    <t>84.813.545/0001-07</t>
  </si>
  <si>
    <t>91.112.638/0001-70</t>
  </si>
  <si>
    <t>46.051.626/0001-28</t>
  </si>
  <si>
    <t>54.303.006/0001-67</t>
  </si>
  <si>
    <t>86.636.945/0001-10</t>
  </si>
  <si>
    <t>20.654.623/0001-95</t>
  </si>
  <si>
    <t>73.392.242/0001-41</t>
  </si>
  <si>
    <t>61.938.411/0001-17</t>
  </si>
  <si>
    <t>98.510.548/0001-86</t>
  </si>
  <si>
    <t>82.409.022/0001-74</t>
  </si>
  <si>
    <t>93.012.246/0001-64</t>
  </si>
  <si>
    <t>35.188.320/0001-00</t>
  </si>
  <si>
    <t>90.035.023/0001-24</t>
  </si>
  <si>
    <t>rua</t>
  </si>
  <si>
    <t>Rua das Flores</t>
  </si>
  <si>
    <t>Avenida dos Sonhos</t>
  </si>
  <si>
    <t>Rua da Esperança</t>
  </si>
  <si>
    <t>Avenida das Estrelas</t>
  </si>
  <si>
    <t>Rua do Bosque</t>
  </si>
  <si>
    <t>Avenida das Águas</t>
  </si>
  <si>
    <t>Rua da Harmonia</t>
  </si>
  <si>
    <t>Avenida da Liberdade</t>
  </si>
  <si>
    <t>Rua das Palmeiras</t>
  </si>
  <si>
    <t>Avenida do Sol</t>
  </si>
  <si>
    <t>Rua da Felicidade</t>
  </si>
  <si>
    <t>Avenida das Rosas</t>
  </si>
  <si>
    <t>Rua do Amor</t>
  </si>
  <si>
    <t>Avenida da Paz</t>
  </si>
  <si>
    <t>Rua da Alegria</t>
  </si>
  <si>
    <t>Avenida das Crianças</t>
  </si>
  <si>
    <t>Rua do Horizonte</t>
  </si>
  <si>
    <t>Avenida da Serenidade</t>
  </si>
  <si>
    <t>Rua das Maravilhas</t>
  </si>
  <si>
    <t>Avenida do Luar</t>
  </si>
  <si>
    <t>Rua da Imaginação</t>
  </si>
  <si>
    <t>Avenida das Borboletas</t>
  </si>
  <si>
    <t>Rua do Encanto</t>
  </si>
  <si>
    <t>Avenida da Magia</t>
  </si>
  <si>
    <t>Rua das Surpresas</t>
  </si>
  <si>
    <t>Avenida das Cores</t>
  </si>
  <si>
    <t>Rua da Fantasia</t>
  </si>
  <si>
    <t>Avenida da Harmonia</t>
  </si>
  <si>
    <t>Rua das Canções</t>
  </si>
  <si>
    <t>Avenida da Solidariedade</t>
  </si>
  <si>
    <t>Rua do Encantamento</t>
  </si>
  <si>
    <t>Avenida das Quimeras</t>
  </si>
  <si>
    <t>Rua da Poesia</t>
  </si>
  <si>
    <t>Avenida das Ilusões</t>
  </si>
  <si>
    <t>Rua do Silêncio</t>
  </si>
  <si>
    <t>Avenida das Fábulas</t>
  </si>
  <si>
    <t>Rua do Mistério</t>
  </si>
  <si>
    <t>Avenida das Lendas</t>
  </si>
  <si>
    <t>Rua da Magia</t>
  </si>
  <si>
    <t>Avenida dos Segredos</t>
  </si>
  <si>
    <t>numero</t>
  </si>
  <si>
    <t>bairro</t>
  </si>
  <si>
    <t>Bela Vista</t>
  </si>
  <si>
    <t>São João</t>
  </si>
  <si>
    <t>Jardim das Flores</t>
  </si>
  <si>
    <t>Centro Histórico</t>
  </si>
  <si>
    <t>Sol Nascente</t>
  </si>
  <si>
    <t>Vila Esperança</t>
  </si>
  <si>
    <t>Lagoa Azul</t>
  </si>
  <si>
    <t>Alameda dos Pinheiros</t>
  </si>
  <si>
    <t>Primavera</t>
  </si>
  <si>
    <t>Santa Clara</t>
  </si>
  <si>
    <t>Vale Verde</t>
  </si>
  <si>
    <t>Nova Esperança</t>
  </si>
  <si>
    <t>Rio Branco</t>
  </si>
  <si>
    <t>Harmonia</t>
  </si>
  <si>
    <t>Vila Aurora</t>
  </si>
  <si>
    <t>Morada do Sol</t>
  </si>
  <si>
    <t>Floresta Negra</t>
  </si>
  <si>
    <t>Jardim Tropical</t>
  </si>
  <si>
    <t>Vale das Palmeiras</t>
  </si>
  <si>
    <t>Monte Cristo</t>
  </si>
  <si>
    <t>Cidade Alta</t>
  </si>
  <si>
    <t>Pôr do Sol</t>
  </si>
  <si>
    <t>Laranjeiras</t>
  </si>
  <si>
    <t>Água Limpa</t>
  </si>
  <si>
    <t>São Francisco</t>
  </si>
  <si>
    <t>Praia do Oceano</t>
  </si>
  <si>
    <t>Pedra do Sol</t>
  </si>
  <si>
    <t>Vale do Arco-Íris</t>
  </si>
  <si>
    <t>Jardim do Éden</t>
  </si>
  <si>
    <t>Estrela do Norte</t>
  </si>
  <si>
    <t>Planalto</t>
  </si>
  <si>
    <t>Vale da Lua</t>
  </si>
  <si>
    <t>Cidade Verde</t>
  </si>
  <si>
    <t>Colina Dourada</t>
  </si>
  <si>
    <t>Rio Verde</t>
  </si>
  <si>
    <t>Vale dos Ventos</t>
  </si>
  <si>
    <t>Vista Alegre</t>
  </si>
  <si>
    <t>Jardim das Águas</t>
  </si>
  <si>
    <t>Morro Alto</t>
  </si>
  <si>
    <t>Porto Seguro</t>
  </si>
  <si>
    <t>cidade</t>
  </si>
  <si>
    <t>Belmonte</t>
  </si>
  <si>
    <t>Serenópolis</t>
  </si>
  <si>
    <t>Vale das Flores</t>
  </si>
  <si>
    <t>Solânia</t>
  </si>
  <si>
    <t>Monte Celeste</t>
  </si>
  <si>
    <t>Aurora do Sul</t>
  </si>
  <si>
    <t>Cidade da Amizade</t>
  </si>
  <si>
    <t>Rio Brilhante</t>
  </si>
  <si>
    <t>Veredas Verdes</t>
  </si>
  <si>
    <t>Nova Aurora</t>
  </si>
  <si>
    <t>São Luar</t>
  </si>
  <si>
    <t>Santa Clara do Oeste</t>
  </si>
  <si>
    <t>Vale Verdejante</t>
  </si>
  <si>
    <t>Flor do Norte</t>
  </si>
  <si>
    <t>Água Serena</t>
  </si>
  <si>
    <t>Primavera Dourada</t>
  </si>
  <si>
    <t>Lagoa das Palmeiras</t>
  </si>
  <si>
    <t>Cidade do Sol Poente</t>
  </si>
  <si>
    <t>Vale Encantado</t>
  </si>
  <si>
    <t>Bela Vista do Rio</t>
  </si>
  <si>
    <t>Mar de Estrelas</t>
  </si>
  <si>
    <t>Serenidade Azul</t>
  </si>
  <si>
    <t>Campos Verdes</t>
  </si>
  <si>
    <t>Esperança das Montanhas</t>
  </si>
  <si>
    <t>Cidade dos Ventos</t>
  </si>
  <si>
    <t>Rio das Pedras</t>
  </si>
  <si>
    <t>Encanto da Serra</t>
  </si>
  <si>
    <t>Cidade Harmoniosa</t>
  </si>
  <si>
    <t>Vale da Paz</t>
  </si>
  <si>
    <t>Aurora Luminosa</t>
  </si>
  <si>
    <t>Monte dos Sonhos</t>
  </si>
  <si>
    <t>Cidade dos Rios</t>
  </si>
  <si>
    <t>Primavera das Flores</t>
  </si>
  <si>
    <t>Serra Azul</t>
  </si>
  <si>
    <t>RS</t>
  </si>
  <si>
    <t>RJ</t>
  </si>
  <si>
    <t>MS</t>
  </si>
  <si>
    <t>ESTADO</t>
  </si>
  <si>
    <t>12345-678</t>
  </si>
  <si>
    <t>56789-012</t>
  </si>
  <si>
    <t>98765-432</t>
  </si>
  <si>
    <t>54321-098</t>
  </si>
  <si>
    <t>87654-321</t>
  </si>
  <si>
    <t>23456-789</t>
  </si>
  <si>
    <t>89012-345</t>
  </si>
  <si>
    <t>34567-890</t>
  </si>
  <si>
    <t>67890-123</t>
  </si>
  <si>
    <t>21098-765</t>
  </si>
  <si>
    <t>76543-210</t>
  </si>
  <si>
    <t>32109-876</t>
  </si>
  <si>
    <t>65432-109</t>
  </si>
  <si>
    <t>43210-987</t>
  </si>
  <si>
    <t>10987-654</t>
  </si>
  <si>
    <t>Belo Horizontino</t>
  </si>
  <si>
    <t>descrição</t>
  </si>
  <si>
    <t>validade</t>
  </si>
  <si>
    <t>fk_fornecedor</t>
  </si>
  <si>
    <t>(TELEFONE,FK_CLIENTE)</t>
  </si>
  <si>
    <t>CLIENTE</t>
  </si>
  <si>
    <t>COMPRA</t>
  </si>
  <si>
    <t>PRODUTO</t>
  </si>
  <si>
    <t>qtde</t>
  </si>
  <si>
    <t>(data,hora,quantidade,fk_cliente,fk_produto,fk_caixa)</t>
  </si>
  <si>
    <t>caixa</t>
  </si>
  <si>
    <t>hora abertura</t>
  </si>
  <si>
    <t>hora fechamento</t>
  </si>
  <si>
    <t>(data,hora_sangria,hora_abertura,hora_fechamento,fk_funcionario</t>
  </si>
  <si>
    <t>Distribuidora de Alimentos Frescos</t>
  </si>
  <si>
    <t>Fornecedora de Produtos Lácteos Premium</t>
  </si>
  <si>
    <t>Comércio de Carnes Selecionadas</t>
  </si>
  <si>
    <t>Importadora de Frutas Tropicais</t>
  </si>
  <si>
    <t>Suprimentos de Produtos Enlatados</t>
  </si>
  <si>
    <t>Distribuidora de Produtos de Panificação</t>
  </si>
  <si>
    <t>Fornecedora de Produtos Orgânicos</t>
  </si>
  <si>
    <t>Comércio de Bebidas Refrescantes</t>
  </si>
  <si>
    <t>Importadora de Produtos Congelados</t>
  </si>
  <si>
    <t>Suprimentos de Produtos de Higiene</t>
  </si>
  <si>
    <t>Distribuidora de Produtos de Limpeza</t>
  </si>
  <si>
    <t>Fornecedora de Produtos de Cereais</t>
  </si>
  <si>
    <t>Comércio de Produtos de Mercearia</t>
  </si>
  <si>
    <t>Importadora de Produtos de Confeitaria</t>
  </si>
  <si>
    <t>Suprimentos de Produtos de Pet Shop</t>
  </si>
  <si>
    <t>Distribuidora de Produtos de Cuidados Pessoais</t>
  </si>
  <si>
    <t>Fornecedora de Produtos de Bebê</t>
  </si>
  <si>
    <t>Comércio de Produtos de Saúde</t>
  </si>
  <si>
    <t>Importadora de Produtos de Padaria</t>
  </si>
  <si>
    <t>Suprimentos de Produtos de Limpeza Doméstica</t>
  </si>
  <si>
    <t>Distribuidora de Produtos de Bebidas Alcoólicas</t>
  </si>
  <si>
    <t>Fornecedora de Produtos de Chocolates e Doces</t>
  </si>
  <si>
    <t>Comércio de Produtos de Grãos</t>
  </si>
  <si>
    <t>Importadora de Produtos de Cereais Matinais</t>
  </si>
  <si>
    <t>Suprimentos de Produtos de Petiscos</t>
  </si>
  <si>
    <t>Distribuidora de Produtos de Cuidados com a Pele</t>
  </si>
  <si>
    <t>Fornecedora de Produtos de Higiene Oral</t>
  </si>
  <si>
    <t>Comércio de Produtos de Cereais e Grãos</t>
  </si>
  <si>
    <t>Importadora de Produtos de Alimentos para Animais de Estimação</t>
  </si>
  <si>
    <t>Suprimentos de Produtos de Laticínios</t>
  </si>
  <si>
    <t>Distribuidora de Produtos de Lanches Saudáveis</t>
  </si>
  <si>
    <t>Fornecedora de Produtos de Frutas Secas</t>
  </si>
  <si>
    <t>Comércio de Produtos de Produtos de Cuidados com os Cabelos</t>
  </si>
  <si>
    <t>Importadora de Produtos de Bebidas Não Alcoólicas</t>
  </si>
  <si>
    <t>Suprimentos de Produtos de Cuidados com o Lar</t>
  </si>
  <si>
    <t>Distribuidora de Produtos de Alimentos para Bebês</t>
  </si>
  <si>
    <t>Fornecedora de Produtos de Peixaria</t>
  </si>
  <si>
    <t>Comércio de Produtos de Produtos de Limpeza Industrial</t>
  </si>
  <si>
    <t>Importadora de Produtos de Produtos de Bebidas Energéticas</t>
  </si>
  <si>
    <t>Suprimentos de Produtos de Produtos de Confeitaria Personalizada</t>
  </si>
  <si>
    <t>PEIXE</t>
  </si>
  <si>
    <t>QUEIJO</t>
  </si>
  <si>
    <t>MAMINHA</t>
  </si>
  <si>
    <t>MAÇA</t>
  </si>
  <si>
    <t>MILHO</t>
  </si>
  <si>
    <t>PÃO DOCE</t>
  </si>
  <si>
    <t>AGRIÃO</t>
  </si>
  <si>
    <t>SUCO SABORES</t>
  </si>
  <si>
    <t>LAZANHA</t>
  </si>
  <si>
    <t>SABONETE</t>
  </si>
  <si>
    <t>ALVEJANTE</t>
  </si>
  <si>
    <t>AVEIA</t>
  </si>
  <si>
    <t>SACO DE LIXO</t>
  </si>
  <si>
    <t>BOLO CHOCOLATE</t>
  </si>
  <si>
    <t>COLEIRA CACHORRO</t>
  </si>
  <si>
    <t>SHAMPOO</t>
  </si>
  <si>
    <t>FRALDA</t>
  </si>
  <si>
    <t>COTONETES</t>
  </si>
  <si>
    <t>TORTA SALGADA</t>
  </si>
  <si>
    <t>DESINFETANTE</t>
  </si>
  <si>
    <t>PINGA</t>
  </si>
  <si>
    <t>CAIXA DE BOMBOM</t>
  </si>
  <si>
    <t>AMENDOIM</t>
  </si>
  <si>
    <t xml:space="preserve">CEREAL </t>
  </si>
  <si>
    <t>SALGADINHOS ISOPOR</t>
  </si>
  <si>
    <t>CREME HIDRATANTE</t>
  </si>
  <si>
    <t>CREME DENTAL</t>
  </si>
  <si>
    <t>CASTANHA</t>
  </si>
  <si>
    <t>RAÇÃO MATADORA</t>
  </si>
  <si>
    <t>QUEIJO COALHO</t>
  </si>
  <si>
    <t>SANDUBA LIGHT</t>
  </si>
  <si>
    <t>UVAS PASSAS</t>
  </si>
  <si>
    <t>CONDICIONADOR</t>
  </si>
  <si>
    <t xml:space="preserve">REFRIGERANTE </t>
  </si>
  <si>
    <t>DETERGENTE</t>
  </si>
  <si>
    <t>PAPINHA DE CARNE</t>
  </si>
  <si>
    <t>BACALHAU</t>
  </si>
  <si>
    <t>LIMPA CHÃO</t>
  </si>
  <si>
    <t>FOGO NO PARQUINHO</t>
  </si>
  <si>
    <t>BOLO ANIVERSÁRIO</t>
  </si>
  <si>
    <t>CONDIÇAO</t>
  </si>
  <si>
    <t>(DESCRIÇÃO,VALOR,DATA_DE_VALIDADE,FK_DISTRIBUIDOR)</t>
  </si>
  <si>
    <t>(NOME,CNPJ)</t>
  </si>
  <si>
    <t>CAIXA</t>
  </si>
  <si>
    <t>(DATA,HORA_SANGRIA,HORA_ABERTURA,HORA_FECHAMENTO)</t>
  </si>
  <si>
    <t>(DESCRIÇÃO,VALOR,DATA_VALIDADE)</t>
  </si>
  <si>
    <t>DISTRIBUIDOR</t>
  </si>
  <si>
    <t>NOME</t>
  </si>
  <si>
    <t>CPF</t>
  </si>
  <si>
    <t>SALARIO</t>
  </si>
  <si>
    <t>DATA ADMISSÃO</t>
  </si>
  <si>
    <t>DATA_SAIDA</t>
  </si>
  <si>
    <t>LOGICA</t>
  </si>
  <si>
    <t>SAIDA</t>
  </si>
  <si>
    <t>Vitor Santos Pereira</t>
  </si>
  <si>
    <t>301.192.634-40</t>
  </si>
  <si>
    <t>(12) 3350-4523</t>
  </si>
  <si>
    <t>Amanda Oliveira Araujo</t>
  </si>
  <si>
    <t>835.800.234-38</t>
  </si>
  <si>
    <t>(13) 3239-7083</t>
  </si>
  <si>
    <t>Tânia Castro Carvalho</t>
  </si>
  <si>
    <t>330.288.965-83</t>
  </si>
  <si>
    <t>(19) 2757-3954</t>
  </si>
  <si>
    <t>Tiago Fernandes Barros</t>
  </si>
  <si>
    <t>648.841.111-09</t>
  </si>
  <si>
    <t>(15) 3743-0642</t>
  </si>
  <si>
    <t>Renan Barbosa Carvalho</t>
  </si>
  <si>
    <t>687.465.912-06</t>
  </si>
  <si>
    <t>(15) 3881-2463</t>
  </si>
  <si>
    <t>Amanda Barros Oliveira</t>
  </si>
  <si>
    <t>383.289.541-84</t>
  </si>
  <si>
    <t>(13) 3225-8783</t>
  </si>
  <si>
    <t>Gustavo Santos Souza</t>
  </si>
  <si>
    <t>717.565.711-04</t>
  </si>
  <si>
    <t>(15) 3542-6761</t>
  </si>
  <si>
    <t>Gustavo Silva Souza</t>
  </si>
  <si>
    <t>436.974.722-83</t>
  </si>
  <si>
    <t>(13) 3857-7169</t>
  </si>
  <si>
    <t>Bruno Cunha Azevedo</t>
  </si>
  <si>
    <t>417.960.900-26</t>
  </si>
  <si>
    <t>(19) 3505-4318</t>
  </si>
  <si>
    <t>Julieta Rocha Martins</t>
  </si>
  <si>
    <t>863.770.654-18</t>
  </si>
  <si>
    <t>(18) 2271-7241</t>
  </si>
  <si>
    <t>Thaís Costa Ferreira</t>
  </si>
  <si>
    <t>300.228.970-11</t>
  </si>
  <si>
    <t>(18) 3311-6862</t>
  </si>
  <si>
    <t>Beatrice Lima Costa</t>
  </si>
  <si>
    <t>790.370.985-25</t>
  </si>
  <si>
    <t>(14) 3142-7207</t>
  </si>
  <si>
    <t>Ágatha Sousa Rocha</t>
  </si>
  <si>
    <t>709.619.069-44</t>
  </si>
  <si>
    <t>(18) 3641-2482</t>
  </si>
  <si>
    <t>Renan Dias Silva</t>
  </si>
  <si>
    <t>210.098.785-22</t>
  </si>
  <si>
    <t>(14) 3743-7632</t>
  </si>
  <si>
    <t>Joao Sousa Lima</t>
  </si>
  <si>
    <t>729.505.932-67</t>
  </si>
  <si>
    <t>(16) 2268-6723</t>
  </si>
  <si>
    <t>Mateus Rodrigues Rocha</t>
  </si>
  <si>
    <t>274.253.973-58</t>
  </si>
  <si>
    <t>(15) 2289-4127</t>
  </si>
  <si>
    <t>Clara Martins Barros</t>
  </si>
  <si>
    <t>970.193.073-88</t>
  </si>
  <si>
    <t>(14) 3146-7832</t>
  </si>
  <si>
    <t>Kaua Pereira Dias</t>
  </si>
  <si>
    <t>192.307.773-23</t>
  </si>
  <si>
    <t>(13) 3665-8607</t>
  </si>
  <si>
    <t>Gabriela Correia Oliveira</t>
  </si>
  <si>
    <t>961.442.992-54</t>
  </si>
  <si>
    <t>(18) 2155-8748</t>
  </si>
  <si>
    <t>Leonardo Silva Santos</t>
  </si>
  <si>
    <t>287.342.631-44</t>
  </si>
  <si>
    <t>(12) 2673-3039</t>
  </si>
  <si>
    <t>Eduarda Cunha Sousa</t>
  </si>
  <si>
    <t>611.869.184-38</t>
  </si>
  <si>
    <t>(16) 3586-6160</t>
  </si>
  <si>
    <t>Luiza Sousa Ferreira</t>
  </si>
  <si>
    <t>117.789.001-19</t>
  </si>
  <si>
    <t>(15) 3468-7827</t>
  </si>
  <si>
    <t>Tânia Cunha Goncalves</t>
  </si>
  <si>
    <t>175.017.999-70</t>
  </si>
  <si>
    <t>(16) 3246-1105</t>
  </si>
  <si>
    <t>Giovanna Ferreira Souza</t>
  </si>
  <si>
    <t>434.453.286-41</t>
  </si>
  <si>
    <t>(11) 2885-4226</t>
  </si>
  <si>
    <t>Ana Barros Carvalho</t>
  </si>
  <si>
    <t>208.815.497-38</t>
  </si>
  <si>
    <t>(12) 3825-5332</t>
  </si>
  <si>
    <t>Martim Goncalves Rodrigues</t>
  </si>
  <si>
    <t>534.558.342-05</t>
  </si>
  <si>
    <t>(11) 3046-2091</t>
  </si>
  <si>
    <t>Pedro Rodrigues Silva</t>
  </si>
  <si>
    <t>135.111.371-28</t>
  </si>
  <si>
    <t>(18) 3142-9230</t>
  </si>
  <si>
    <t>Alex Rocha Ribeiro</t>
  </si>
  <si>
    <t>977.611.870-45</t>
  </si>
  <si>
    <t>(12) 3071-0947</t>
  </si>
  <si>
    <t>Julian Alves Costa</t>
  </si>
  <si>
    <t>435.183.992-92</t>
  </si>
  <si>
    <t>(14) 3056-6943</t>
  </si>
  <si>
    <t>Sophia Pinto Goncalves</t>
  </si>
  <si>
    <t>302.106.110-90</t>
  </si>
  <si>
    <t>(19) 3685-4157</t>
  </si>
  <si>
    <t>FUNCIONARIO</t>
  </si>
  <si>
    <t>(NOME,TELEFONE,CPF,SALARIO,DATA_ADMISSAO,DATA_SAIDA)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</si>
</sst>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"/>
  </numFmts>
  <fonts count="4">
    <font>
      <sz val="11"/>
      <color theme="1"/>
      <name val="Calibri"/>
      <family val="2"/>
      <scheme val="minor"/>
    </font>
    <font>
      <sz val="12"/>
      <color rgb="FF555555"/>
      <name val="Open Sans"/>
    </font>
    <font>
      <sz val="11"/>
      <color rgb="FF1B2738"/>
      <name val="Calibri"/>
      <family val="2"/>
      <scheme val="minor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0" fontId="0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ADEM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LOGICA AVAL_FISICA"/>
      <sheetName val="LOGICA CLIENTE"/>
      <sheetName val="LOGICA_FUNCIONARIO"/>
      <sheetName val="LOGICA TEL"/>
      <sheetName val="LOGICA PGTO"/>
      <sheetName val="LOGICA CATEGORIA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44756</v>
          </cell>
        </row>
        <row r="3">
          <cell r="B3">
            <v>44500</v>
          </cell>
        </row>
        <row r="4">
          <cell r="B4">
            <v>44525</v>
          </cell>
        </row>
        <row r="5">
          <cell r="B5">
            <v>45150</v>
          </cell>
        </row>
        <row r="6">
          <cell r="B6">
            <v>44088</v>
          </cell>
        </row>
        <row r="7">
          <cell r="B7">
            <v>45065</v>
          </cell>
        </row>
        <row r="8">
          <cell r="B8">
            <v>44055</v>
          </cell>
        </row>
        <row r="9">
          <cell r="B9">
            <v>43875</v>
          </cell>
        </row>
        <row r="10">
          <cell r="B10">
            <v>45042</v>
          </cell>
        </row>
        <row r="11">
          <cell r="B11">
            <v>44277</v>
          </cell>
        </row>
        <row r="12">
          <cell r="B12">
            <v>43942</v>
          </cell>
        </row>
        <row r="13">
          <cell r="B13">
            <v>44054</v>
          </cell>
        </row>
        <row r="14">
          <cell r="B14">
            <v>45011</v>
          </cell>
        </row>
        <row r="15">
          <cell r="B15">
            <v>44381</v>
          </cell>
        </row>
        <row r="16">
          <cell r="B16">
            <v>44192</v>
          </cell>
        </row>
        <row r="17">
          <cell r="B17">
            <v>44528</v>
          </cell>
        </row>
        <row r="18">
          <cell r="B18">
            <v>44125</v>
          </cell>
        </row>
        <row r="19">
          <cell r="B19">
            <v>45148</v>
          </cell>
        </row>
        <row r="20">
          <cell r="B20">
            <v>44078</v>
          </cell>
        </row>
        <row r="21">
          <cell r="B21">
            <v>44647</v>
          </cell>
        </row>
        <row r="22">
          <cell r="B22">
            <v>45122</v>
          </cell>
        </row>
        <row r="23">
          <cell r="B23">
            <v>44402</v>
          </cell>
        </row>
        <row r="24">
          <cell r="B24">
            <v>45041</v>
          </cell>
        </row>
        <row r="25">
          <cell r="B25">
            <v>45074</v>
          </cell>
        </row>
        <row r="26">
          <cell r="B26">
            <v>44003</v>
          </cell>
        </row>
        <row r="27">
          <cell r="B27">
            <v>45049</v>
          </cell>
        </row>
        <row r="28">
          <cell r="B28">
            <v>44774</v>
          </cell>
        </row>
        <row r="29">
          <cell r="B29">
            <v>44533</v>
          </cell>
        </row>
        <row r="30">
          <cell r="B30">
            <v>44523</v>
          </cell>
        </row>
        <row r="31">
          <cell r="B31">
            <v>45166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8F36-553D-4DA0-8D1D-CF1652A52DB3}">
  <dimension ref="A1:L35"/>
  <sheetViews>
    <sheetView topLeftCell="B1" workbookViewId="0">
      <selection activeCell="L2" sqref="L2"/>
    </sheetView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257</v>
      </c>
    </row>
    <row r="2" spans="1:12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f ca="1">RANDBETWEEN(1,900)</f>
        <v>478</v>
      </c>
      <c r="G2" t="s">
        <v>15</v>
      </c>
      <c r="H2" t="s">
        <v>16</v>
      </c>
      <c r="I2" t="s">
        <v>17</v>
      </c>
      <c r="J2">
        <v>4302021</v>
      </c>
      <c r="K2">
        <f ca="1">RANDBETWEEN(1,20)</f>
        <v>1</v>
      </c>
      <c r="L2" t="str">
        <f ca="1">CONCATENATE("(",A2,"''",B2,"''",",",,,,,D2,"''",E2,"''",",","''",F2,"''",",","''",G2,"''",",","''",H2,"''",",","''",I2,"''",,,"),")</f>
        <v>("Breno Kevin de Paula",''436.412.347-19'',"breno_depaula@sestito.com.br",''Rua Paracatu'',''478'',''Parque Imperial'',''São Paulo'',''SP''),</v>
      </c>
    </row>
    <row r="3" spans="1:12">
      <c r="A3" s="1" t="s">
        <v>18</v>
      </c>
      <c r="B3" t="s">
        <v>19</v>
      </c>
      <c r="C3" t="s">
        <v>20</v>
      </c>
      <c r="D3" t="s">
        <v>21</v>
      </c>
      <c r="E3" t="s">
        <v>22</v>
      </c>
      <c r="F3">
        <f t="shared" ref="F3:F35" ca="1" si="0">RANDBETWEEN(1,900)</f>
        <v>279</v>
      </c>
      <c r="G3" t="s">
        <v>23</v>
      </c>
      <c r="H3" t="s">
        <v>24</v>
      </c>
      <c r="I3" t="s">
        <v>17</v>
      </c>
      <c r="J3">
        <v>9961660</v>
      </c>
      <c r="K3">
        <f t="shared" ref="K3:K35" ca="1" si="1">RANDBETWEEN(1,20)</f>
        <v>19</v>
      </c>
      <c r="L3" t="str">
        <f t="shared" ref="L3:L35" ca="1" si="2">CONCATENATE("(",A3,"''",B3,"''",",",,,,,D3,"''",E3,"''",",","''",F3,"''",",","''",G3,"''",",","''",H3,"''",",","''",I3,"''",,,"),")</f>
        <v>("Maya Tereza Moura",''029.552.779-08'',"mayaterezamoura@danzarin.com.br",''Rua Barão de Vitória'',''279'',''Casa Grande'',''Diadema'',''SP''),</v>
      </c>
    </row>
    <row r="4" spans="1:12">
      <c r="A4" t="s">
        <v>25</v>
      </c>
      <c r="B4" t="s">
        <v>26</v>
      </c>
      <c r="C4" t="s">
        <v>27</v>
      </c>
      <c r="D4" t="s">
        <v>28</v>
      </c>
      <c r="E4" t="s">
        <v>29</v>
      </c>
      <c r="F4">
        <f t="shared" ca="1" si="0"/>
        <v>390</v>
      </c>
      <c r="G4" t="s">
        <v>30</v>
      </c>
      <c r="H4" t="s">
        <v>31</v>
      </c>
      <c r="I4" t="s">
        <v>32</v>
      </c>
      <c r="J4">
        <v>64000290</v>
      </c>
      <c r="K4">
        <f t="shared" ca="1" si="1"/>
        <v>11</v>
      </c>
      <c r="L4" t="str">
        <f t="shared" ca="1" si="2"/>
        <v>("Alessandra Hadassa Oliveira",''748.181.926-27'',"alessandra-oliveira78@uniube.br",''Rua Arlindo Nogueira'',''390'',''Centro'',''Teresina'',''PI''),</v>
      </c>
    </row>
    <row r="5" spans="1:12">
      <c r="A5" t="s">
        <v>33</v>
      </c>
      <c r="B5" t="s">
        <v>34</v>
      </c>
      <c r="C5" t="s">
        <v>35</v>
      </c>
      <c r="D5" t="s">
        <v>36</v>
      </c>
      <c r="E5" t="s">
        <v>37</v>
      </c>
      <c r="F5">
        <f t="shared" ca="1" si="0"/>
        <v>775</v>
      </c>
      <c r="G5" t="s">
        <v>38</v>
      </c>
      <c r="H5" t="s">
        <v>16</v>
      </c>
      <c r="I5" t="s">
        <v>17</v>
      </c>
      <c r="J5">
        <v>3962040</v>
      </c>
      <c r="K5">
        <f t="shared" ca="1" si="1"/>
        <v>13</v>
      </c>
      <c r="L5" t="str">
        <f t="shared" ca="1" si="2"/>
        <v>("Renan Lorenzo Sales",''139.151.589-76'',"renan_lorenzo_sales@taclog.com.br",''Rua Maria Luísa do Val Penteado'',''775'',''Cidade São Mateus'',''São Paulo'',''SP''),</v>
      </c>
    </row>
    <row r="6" spans="1:12">
      <c r="A6" t="s">
        <v>39</v>
      </c>
      <c r="B6" t="s">
        <v>40</v>
      </c>
      <c r="C6" t="s">
        <v>41</v>
      </c>
      <c r="D6" t="s">
        <v>42</v>
      </c>
      <c r="E6" t="s">
        <v>43</v>
      </c>
      <c r="F6">
        <f t="shared" ca="1" si="0"/>
        <v>765</v>
      </c>
      <c r="G6" t="s">
        <v>44</v>
      </c>
      <c r="H6" t="s">
        <v>45</v>
      </c>
      <c r="I6" t="s">
        <v>46</v>
      </c>
      <c r="J6">
        <v>30130005</v>
      </c>
      <c r="K6">
        <f t="shared" ca="1" si="1"/>
        <v>1</v>
      </c>
      <c r="L6" t="str">
        <f t="shared" ca="1" si="2"/>
        <v>("Melissa Clara Melo",''864.862.675-77'',"melissa-melo93@libero.it",''Avenida Afonso Pena'',''765'',''Boa Viagem'',''Belo Horizonte'',''MG''),</v>
      </c>
    </row>
    <row r="7" spans="1:12">
      <c r="A7" t="s">
        <v>47</v>
      </c>
      <c r="B7" t="s">
        <v>48</v>
      </c>
      <c r="C7" t="s">
        <v>49</v>
      </c>
      <c r="D7" t="s">
        <v>50</v>
      </c>
      <c r="E7" t="s">
        <v>51</v>
      </c>
      <c r="F7">
        <f t="shared" ca="1" si="0"/>
        <v>159</v>
      </c>
      <c r="G7" t="s">
        <v>52</v>
      </c>
      <c r="H7" t="s">
        <v>16</v>
      </c>
      <c r="I7" t="s">
        <v>17</v>
      </c>
      <c r="J7">
        <v>3318000</v>
      </c>
      <c r="K7">
        <f t="shared" ca="1" si="1"/>
        <v>9</v>
      </c>
      <c r="L7" t="str">
        <f t="shared" ca="1" si="2"/>
        <v>("Valentina Laura Cavalcanti",''136.683.532-80'',"valentina_cavalcanti@diebold.com",''Rua Serra de Bragança'',''159'',''Vila Gomes Cardim'',''São Paulo'',''SP''),</v>
      </c>
    </row>
    <row r="8" spans="1:12">
      <c r="A8" t="s">
        <v>53</v>
      </c>
      <c r="B8" t="s">
        <v>54</v>
      </c>
      <c r="C8" t="s">
        <v>55</v>
      </c>
      <c r="D8" t="s">
        <v>56</v>
      </c>
      <c r="E8" t="s">
        <v>57</v>
      </c>
      <c r="F8">
        <f t="shared" ca="1" si="0"/>
        <v>402</v>
      </c>
      <c r="G8" t="s">
        <v>58</v>
      </c>
      <c r="H8" t="s">
        <v>16</v>
      </c>
      <c r="I8" t="s">
        <v>17</v>
      </c>
      <c r="J8">
        <v>1045001</v>
      </c>
      <c r="K8">
        <f t="shared" ca="1" si="1"/>
        <v>20</v>
      </c>
      <c r="L8" t="str">
        <f t="shared" ca="1" si="2"/>
        <v>("Caroline Sueli Simone da Cruz",''250.788.186-00'',"caroline_sueli_dacruz@publicarbrasil.com.br",''Praça da República'',''402'',''República'',''São Paulo'',''SP''),</v>
      </c>
    </row>
    <row r="9" spans="1:12">
      <c r="A9" t="s">
        <v>59</v>
      </c>
      <c r="B9" t="s">
        <v>60</v>
      </c>
      <c r="C9" t="s">
        <v>61</v>
      </c>
      <c r="D9" t="s">
        <v>62</v>
      </c>
      <c r="E9" t="s">
        <v>63</v>
      </c>
      <c r="F9">
        <f t="shared" ca="1" si="0"/>
        <v>872</v>
      </c>
      <c r="G9" t="s">
        <v>64</v>
      </c>
      <c r="H9" t="s">
        <v>16</v>
      </c>
      <c r="I9" t="s">
        <v>17</v>
      </c>
      <c r="J9">
        <v>4144070</v>
      </c>
      <c r="K9">
        <f t="shared" ca="1" si="1"/>
        <v>3</v>
      </c>
      <c r="L9" t="str">
        <f t="shared" ca="1" si="2"/>
        <v>("Lucas Manuel da Mata",''653.764.796-76'',"lucas_damata@amplisat.com.br",''Rua Pereira Estéfano'',''872'',''Vila da Saúde'',''São Paulo'',''SP''),</v>
      </c>
    </row>
    <row r="10" spans="1:1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>
        <f t="shared" ca="1" si="0"/>
        <v>395</v>
      </c>
      <c r="G10" t="s">
        <v>70</v>
      </c>
      <c r="H10" t="s">
        <v>71</v>
      </c>
      <c r="I10" t="s">
        <v>17</v>
      </c>
      <c r="J10">
        <v>16015244</v>
      </c>
      <c r="K10">
        <f t="shared" ca="1" si="1"/>
        <v>11</v>
      </c>
      <c r="L10" t="str">
        <f t="shared" ca="1" si="2"/>
        <v>("Letícia Cecília das Neves",''254.343.261-21'',"leticia_cecilia_dasneves@gripoantonin.com",''Rua Cristiano Olsen'',''395'',''Jardim Sumaré'',''Araçatuba'',''SP''),</v>
      </c>
    </row>
    <row r="11" spans="1:12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>
        <f t="shared" ca="1" si="0"/>
        <v>644</v>
      </c>
      <c r="G11" t="s">
        <v>77</v>
      </c>
      <c r="H11" t="s">
        <v>78</v>
      </c>
      <c r="I11" t="s">
        <v>17</v>
      </c>
      <c r="J11">
        <v>6709015</v>
      </c>
      <c r="K11">
        <f t="shared" ca="1" si="1"/>
        <v>5</v>
      </c>
      <c r="L11" t="str">
        <f t="shared" ca="1" si="2"/>
        <v>("Osvaldo Severino Vieira",''738.422.315-63'',"osvaldoseverinovieira@eximiart.com.br",''Rodovia Raposo Tavares'',''644'',''Lageadinho'',''Cotia'',''SP''),</v>
      </c>
    </row>
    <row r="12" spans="1:1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>
        <f t="shared" ca="1" si="0"/>
        <v>616</v>
      </c>
      <c r="G12" t="s">
        <v>84</v>
      </c>
      <c r="H12" t="s">
        <v>85</v>
      </c>
      <c r="I12" t="s">
        <v>17</v>
      </c>
      <c r="J12">
        <v>14401150</v>
      </c>
      <c r="K12">
        <f t="shared" ca="1" si="1"/>
        <v>3</v>
      </c>
      <c r="L12" t="str">
        <f t="shared" ca="1" si="2"/>
        <v>("Thiago Heitor Benjamin Fernandes",''265.315.489-75'',"thiagoheitorfernandes@uol.om.br",''Rua Frederico Moura'',''616'',''Cidade Nova'',''Franca'',''SP''),</v>
      </c>
    </row>
    <row r="13" spans="1:12">
      <c r="A13" t="s">
        <v>86</v>
      </c>
      <c r="B13" t="s">
        <v>87</v>
      </c>
      <c r="C13" t="s">
        <v>88</v>
      </c>
      <c r="D13" t="s">
        <v>89</v>
      </c>
      <c r="E13" t="s">
        <v>90</v>
      </c>
      <c r="F13">
        <f t="shared" ca="1" si="0"/>
        <v>448</v>
      </c>
      <c r="G13" t="s">
        <v>91</v>
      </c>
      <c r="H13" t="s">
        <v>92</v>
      </c>
      <c r="I13" t="s">
        <v>17</v>
      </c>
      <c r="J13">
        <v>13216000</v>
      </c>
      <c r="K13">
        <f t="shared" ca="1" si="1"/>
        <v>11</v>
      </c>
      <c r="L13" t="str">
        <f t="shared" ca="1" si="2"/>
        <v>("Carolina Liz Figueiredo",''024.322.618-79'',"carolina_figueiredo@inforgel.com",''Avenida São João'',''448'',''Vila Joana'',''Jundiaí'',''SP''),</v>
      </c>
    </row>
    <row r="14" spans="1:12">
      <c r="A14" t="s">
        <v>93</v>
      </c>
      <c r="B14" t="s">
        <v>94</v>
      </c>
      <c r="C14" t="s">
        <v>95</v>
      </c>
      <c r="D14" t="s">
        <v>96</v>
      </c>
      <c r="E14" t="s">
        <v>97</v>
      </c>
      <c r="F14">
        <f t="shared" ca="1" si="0"/>
        <v>621</v>
      </c>
      <c r="G14" t="s">
        <v>98</v>
      </c>
      <c r="H14" t="s">
        <v>16</v>
      </c>
      <c r="I14" t="s">
        <v>17</v>
      </c>
      <c r="J14">
        <v>4545005</v>
      </c>
      <c r="K14">
        <f t="shared" ca="1" si="1"/>
        <v>14</v>
      </c>
      <c r="L14" t="str">
        <f t="shared" ca="1" si="2"/>
        <v>("André Leandro Pereira",''956.577.138-69'',"andre-pereira77@rubens.adm.br",''Rua das Fiandeiras'',''621'',''Vila Olímpia'',''São Paulo'',''SP''),</v>
      </c>
    </row>
    <row r="15" spans="1:12">
      <c r="A15" s="1" t="s">
        <v>99</v>
      </c>
      <c r="B15" t="s">
        <v>100</v>
      </c>
      <c r="C15" t="s">
        <v>101</v>
      </c>
      <c r="D15" t="s">
        <v>102</v>
      </c>
      <c r="E15" t="s">
        <v>103</v>
      </c>
      <c r="F15">
        <f t="shared" ca="1" si="0"/>
        <v>410</v>
      </c>
      <c r="G15" t="s">
        <v>104</v>
      </c>
      <c r="H15" t="s">
        <v>105</v>
      </c>
      <c r="I15" t="s">
        <v>17</v>
      </c>
      <c r="J15" t="s">
        <v>106</v>
      </c>
      <c r="K15">
        <f t="shared" ca="1" si="1"/>
        <v>15</v>
      </c>
      <c r="L15" t="str">
        <f t="shared" ca="1" si="2"/>
        <v>("Adriana Amanda Gabriela Rocha",''634.134.530-50'',"adriana-rocha84@ufscar.br",''Praça Frederico Junqueira'',''410'',''Vila Cassaro'',''Itatiba'',''SP''),</v>
      </c>
    </row>
    <row r="16" spans="1:12">
      <c r="A16" t="s">
        <v>107</v>
      </c>
      <c r="B16" t="s">
        <v>108</v>
      </c>
      <c r="C16" t="s">
        <v>109</v>
      </c>
      <c r="D16" t="s">
        <v>110</v>
      </c>
      <c r="E16" t="s">
        <v>111</v>
      </c>
      <c r="F16">
        <f t="shared" ca="1" si="0"/>
        <v>407</v>
      </c>
      <c r="G16" t="s">
        <v>112</v>
      </c>
      <c r="H16" t="s">
        <v>113</v>
      </c>
      <c r="I16" t="s">
        <v>17</v>
      </c>
      <c r="J16" t="s">
        <v>114</v>
      </c>
      <c r="K16">
        <f t="shared" ca="1" si="1"/>
        <v>16</v>
      </c>
      <c r="L16" t="str">
        <f t="shared" ca="1" si="2"/>
        <v>("Malu Hadassa Campos",''632.798.327-80'',"maluhadassacampos@chiba.net.br",''Rua Aluízio Castione Sans'',''407'',''Jardim Residencial Itapuã'',''Araras'',''SP''),</v>
      </c>
    </row>
    <row r="17" spans="1:12">
      <c r="A17" t="s">
        <v>115</v>
      </c>
      <c r="B17" t="s">
        <v>116</v>
      </c>
      <c r="C17" t="s">
        <v>117</v>
      </c>
      <c r="D17" t="s">
        <v>118</v>
      </c>
      <c r="E17" t="s">
        <v>119</v>
      </c>
      <c r="F17">
        <f t="shared" ca="1" si="0"/>
        <v>393</v>
      </c>
      <c r="G17" t="s">
        <v>120</v>
      </c>
      <c r="H17" t="s">
        <v>121</v>
      </c>
      <c r="I17" t="s">
        <v>17</v>
      </c>
      <c r="J17" t="s">
        <v>122</v>
      </c>
      <c r="K17">
        <f t="shared" ca="1" si="1"/>
        <v>1</v>
      </c>
      <c r="L17" t="str">
        <f t="shared" ca="1" si="2"/>
        <v>("Amanda Luzia da Silva",''621.362.608-55'',"amandaluziadasilva@me.com.br",''Rua Copo de Leite'',''393'',''Jardim Planalto'',''Piracicaba'',''SP''),</v>
      </c>
    </row>
    <row r="18" spans="1:12">
      <c r="A18" t="s">
        <v>123</v>
      </c>
      <c r="B18" t="s">
        <v>124</v>
      </c>
      <c r="C18" t="s">
        <v>125</v>
      </c>
      <c r="D18" t="s">
        <v>126</v>
      </c>
      <c r="E18" t="s">
        <v>127</v>
      </c>
      <c r="F18">
        <f t="shared" ca="1" si="0"/>
        <v>357</v>
      </c>
      <c r="G18" t="s">
        <v>128</v>
      </c>
      <c r="H18" t="s">
        <v>129</v>
      </c>
      <c r="I18" t="s">
        <v>17</v>
      </c>
      <c r="J18" t="s">
        <v>130</v>
      </c>
      <c r="K18">
        <f t="shared" ca="1" si="1"/>
        <v>19</v>
      </c>
      <c r="L18" t="str">
        <f t="shared" ca="1" si="2"/>
        <v>("Aparecida Antonella Sophie Jesus",''828.320.844-60'',"aparecida_jesus@nelsonalfredoimoveis.com.br",''Avenida Orozimbo Bernardes'',''357'',''Jardim da Paineira'',''Mococa'',''SP''),</v>
      </c>
    </row>
    <row r="19" spans="1:12">
      <c r="A19" t="s">
        <v>131</v>
      </c>
      <c r="B19" t="s">
        <v>132</v>
      </c>
      <c r="C19" t="s">
        <v>133</v>
      </c>
      <c r="D19" t="s">
        <v>134</v>
      </c>
      <c r="E19" t="s">
        <v>135</v>
      </c>
      <c r="F19">
        <f t="shared" ca="1" si="0"/>
        <v>281</v>
      </c>
      <c r="G19" t="s">
        <v>136</v>
      </c>
      <c r="H19" t="s">
        <v>16</v>
      </c>
      <c r="I19" t="s">
        <v>17</v>
      </c>
      <c r="J19" t="s">
        <v>137</v>
      </c>
      <c r="K19">
        <f t="shared" ca="1" si="1"/>
        <v>20</v>
      </c>
      <c r="L19" t="str">
        <f t="shared" ca="1" si="2"/>
        <v>("Yago Murilo Dias",''075.304.426-94'',"yago-dias76@libbero.com.br",''Travessa Primeira Estampa Esportiva'',''281'',''Americanópolis'',''São Paulo'',''SP''),</v>
      </c>
    </row>
    <row r="20" spans="1:12">
      <c r="A20" t="s">
        <v>138</v>
      </c>
      <c r="B20" t="s">
        <v>139</v>
      </c>
      <c r="C20" t="s">
        <v>140</v>
      </c>
      <c r="D20" t="s">
        <v>141</v>
      </c>
      <c r="E20" t="s">
        <v>142</v>
      </c>
      <c r="F20">
        <f t="shared" ca="1" si="0"/>
        <v>495</v>
      </c>
      <c r="G20" t="s">
        <v>143</v>
      </c>
      <c r="H20" t="s">
        <v>92</v>
      </c>
      <c r="I20" t="s">
        <v>17</v>
      </c>
      <c r="J20" t="s">
        <v>144</v>
      </c>
      <c r="K20">
        <f t="shared" ca="1" si="1"/>
        <v>18</v>
      </c>
      <c r="L20" t="str">
        <f t="shared" ca="1" si="2"/>
        <v>("Isis Sueli da Conceição",''492.483.626-56'',"isis_daconceicao@samsaraimoveis.com.br",''Rua Alcides de Oliveira'',''495'',''Jardim Europa'',''Jundiaí'',''SP''),</v>
      </c>
    </row>
    <row r="21" spans="1:12">
      <c r="A21" t="s">
        <v>145</v>
      </c>
      <c r="B21" t="s">
        <v>146</v>
      </c>
      <c r="C21" t="s">
        <v>147</v>
      </c>
      <c r="D21" t="s">
        <v>148</v>
      </c>
      <c r="E21" t="s">
        <v>149</v>
      </c>
      <c r="F21">
        <f t="shared" ca="1" si="0"/>
        <v>643</v>
      </c>
      <c r="G21" t="s">
        <v>150</v>
      </c>
      <c r="H21" t="s">
        <v>151</v>
      </c>
      <c r="I21" t="s">
        <v>17</v>
      </c>
      <c r="J21" t="s">
        <v>152</v>
      </c>
      <c r="K21">
        <f t="shared" ca="1" si="1"/>
        <v>9</v>
      </c>
      <c r="L21" t="str">
        <f t="shared" ca="1" si="2"/>
        <v>("Manuel Oliver Mendes",''653.768.367-03'',"manuel_oliver_mendes@toysbrasil.com.br",''Rua Sebastião da Silva Leme'',''643'',''Jardim Nova Era'',''Leme'',''SP''),</v>
      </c>
    </row>
    <row r="22" spans="1:12">
      <c r="A22" t="s">
        <v>153</v>
      </c>
      <c r="B22" t="s">
        <v>154</v>
      </c>
      <c r="C22" t="s">
        <v>155</v>
      </c>
      <c r="D22" t="s">
        <v>156</v>
      </c>
      <c r="E22" t="s">
        <v>157</v>
      </c>
      <c r="F22">
        <f t="shared" ca="1" si="0"/>
        <v>418</v>
      </c>
      <c r="G22" t="s">
        <v>158</v>
      </c>
      <c r="H22" t="s">
        <v>159</v>
      </c>
      <c r="I22" t="s">
        <v>17</v>
      </c>
      <c r="J22" t="s">
        <v>160</v>
      </c>
      <c r="K22">
        <f t="shared" ca="1" si="1"/>
        <v>10</v>
      </c>
      <c r="L22" t="str">
        <f t="shared" ca="1" si="2"/>
        <v>("Mirella Antonella Lara Pereira",''038.128.533-29'',"mirella.antonella.pereira@sistectecnologia.com.br",''Rua Francisco Crestana'',''418'',''Vila Nossa Senhora de Fátima'',''São Carlos'',''SP''),</v>
      </c>
    </row>
    <row r="23" spans="1:12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>
        <f t="shared" ca="1" si="0"/>
        <v>648</v>
      </c>
      <c r="G23" t="s">
        <v>166</v>
      </c>
      <c r="H23" t="s">
        <v>16</v>
      </c>
      <c r="I23" t="s">
        <v>17</v>
      </c>
      <c r="J23" t="s">
        <v>167</v>
      </c>
      <c r="K23">
        <f t="shared" ca="1" si="1"/>
        <v>5</v>
      </c>
      <c r="L23" t="str">
        <f t="shared" ca="1" si="2"/>
        <v>("Kevin Davi Caldeira",''838.525.211-81'',"kevin_caldeira@aichele.com.br",''Travessa Dolores Lima'',''648'',''Jardim Guiomar'',''São Paulo'',''SP''),</v>
      </c>
    </row>
    <row r="24" spans="1:12">
      <c r="A24" t="s">
        <v>168</v>
      </c>
      <c r="B24" t="s">
        <v>169</v>
      </c>
      <c r="C24" t="s">
        <v>170</v>
      </c>
      <c r="D24" t="s">
        <v>171</v>
      </c>
      <c r="E24" t="s">
        <v>172</v>
      </c>
      <c r="F24">
        <f t="shared" ca="1" si="0"/>
        <v>779</v>
      </c>
      <c r="G24" t="s">
        <v>173</v>
      </c>
      <c r="H24" t="s">
        <v>16</v>
      </c>
      <c r="I24" t="s">
        <v>17</v>
      </c>
      <c r="J24" t="s">
        <v>174</v>
      </c>
      <c r="K24">
        <f t="shared" ca="1" si="1"/>
        <v>8</v>
      </c>
      <c r="L24" t="str">
        <f t="shared" ca="1" si="2"/>
        <v>("Luiz Hugo Miguel Ferreira",''657.750.805-48'',"luiz_hugo_ferreira@ideiaviva.com.br",''Rua Sebastião Uchôa Leite'',''779'',''Jardim Nelia IV'',''São Paulo'',''SP''),</v>
      </c>
    </row>
    <row r="25" spans="1:12">
      <c r="A25" t="s">
        <v>175</v>
      </c>
      <c r="B25" t="s">
        <v>176</v>
      </c>
      <c r="C25" t="s">
        <v>177</v>
      </c>
      <c r="D25" t="s">
        <v>178</v>
      </c>
      <c r="E25" t="s">
        <v>179</v>
      </c>
      <c r="F25">
        <f t="shared" ca="1" si="0"/>
        <v>460</v>
      </c>
      <c r="G25" t="s">
        <v>180</v>
      </c>
      <c r="H25" t="s">
        <v>181</v>
      </c>
      <c r="I25" t="s">
        <v>17</v>
      </c>
      <c r="J25" t="s">
        <v>182</v>
      </c>
      <c r="K25">
        <f t="shared" ca="1" si="1"/>
        <v>5</v>
      </c>
      <c r="L25" t="str">
        <f t="shared" ca="1" si="2"/>
        <v>("Cláudia Esther Evelyn Farias",''856.778.073-03'',"claudia_farias@dglnet.com.br",''Rua Dona Cacilda Gomes de Almeida Coelho'',''460'',''Jardim Brasília'',''Jaú'',''SP''),</v>
      </c>
    </row>
    <row r="26" spans="1:12">
      <c r="A26" t="s">
        <v>183</v>
      </c>
      <c r="B26" t="s">
        <v>184</v>
      </c>
      <c r="C26" t="s">
        <v>185</v>
      </c>
      <c r="D26" t="s">
        <v>186</v>
      </c>
      <c r="E26" t="s">
        <v>187</v>
      </c>
      <c r="F26">
        <f t="shared" ca="1" si="0"/>
        <v>101</v>
      </c>
      <c r="G26" t="s">
        <v>188</v>
      </c>
      <c r="H26" t="s">
        <v>189</v>
      </c>
      <c r="I26" t="s">
        <v>17</v>
      </c>
      <c r="J26" t="s">
        <v>190</v>
      </c>
      <c r="K26">
        <f t="shared" ca="1" si="1"/>
        <v>3</v>
      </c>
      <c r="L26" t="str">
        <f t="shared" ca="1" si="2"/>
        <v>("Sônia Tânia Freitas",''762.686.076-43'',"sonia_freitas@aulicinobastos.com.br",''Rua João Evangelista de Paiva Azevedo'',''101'',''Campestre'',''Santo André'',''SP''),</v>
      </c>
    </row>
    <row r="27" spans="1:12">
      <c r="A27" s="1" t="s">
        <v>191</v>
      </c>
      <c r="B27" t="s">
        <v>192</v>
      </c>
      <c r="C27" t="s">
        <v>193</v>
      </c>
      <c r="D27" t="s">
        <v>194</v>
      </c>
      <c r="E27" t="s">
        <v>195</v>
      </c>
      <c r="F27">
        <f t="shared" ca="1" si="0"/>
        <v>838</v>
      </c>
      <c r="G27" t="s">
        <v>196</v>
      </c>
      <c r="H27" t="s">
        <v>16</v>
      </c>
      <c r="I27" t="s">
        <v>17</v>
      </c>
      <c r="J27" t="s">
        <v>197</v>
      </c>
      <c r="K27">
        <f t="shared" ca="1" si="1"/>
        <v>15</v>
      </c>
      <c r="L27" t="str">
        <f t="shared" ca="1" si="2"/>
        <v>("Thomas Elias Diego Nascimento",''430.641.178-82'',"thomas.elias.nascimento@achievecidadenova.com.br",''Travessa Composição'',''838'',''Jardim Bélgica'',''São Paulo'',''SP''),</v>
      </c>
    </row>
    <row r="28" spans="1:12">
      <c r="A28" t="s">
        <v>198</v>
      </c>
      <c r="B28" t="s">
        <v>199</v>
      </c>
      <c r="C28" t="s">
        <v>200</v>
      </c>
      <c r="D28" t="s">
        <v>201</v>
      </c>
      <c r="E28" t="s">
        <v>202</v>
      </c>
      <c r="F28">
        <f t="shared" ca="1" si="0"/>
        <v>809</v>
      </c>
      <c r="G28" t="s">
        <v>203</v>
      </c>
      <c r="H28" t="s">
        <v>16</v>
      </c>
      <c r="I28" t="s">
        <v>17</v>
      </c>
      <c r="J28" t="s">
        <v>204</v>
      </c>
      <c r="K28">
        <f t="shared" ca="1" si="1"/>
        <v>16</v>
      </c>
      <c r="L28" t="str">
        <f t="shared" ca="1" si="2"/>
        <v>("Luana Sueli Ramos",''688.649.728-62'',"luana_ramos@patrezao.com.br",''Rua Leme da Silva'',''809'',''Alto da Mooca'',''São Paulo'',''SP''),</v>
      </c>
    </row>
    <row r="29" spans="1:12">
      <c r="A29" t="s">
        <v>205</v>
      </c>
      <c r="B29" t="s">
        <v>206</v>
      </c>
      <c r="C29" t="s">
        <v>207</v>
      </c>
      <c r="D29" t="s">
        <v>208</v>
      </c>
      <c r="E29" t="s">
        <v>209</v>
      </c>
      <c r="F29">
        <f t="shared" ca="1" si="0"/>
        <v>291</v>
      </c>
      <c r="G29" t="s">
        <v>210</v>
      </c>
      <c r="H29" t="s">
        <v>211</v>
      </c>
      <c r="I29" t="s">
        <v>17</v>
      </c>
      <c r="J29" t="s">
        <v>212</v>
      </c>
      <c r="K29">
        <f t="shared" ca="1" si="1"/>
        <v>5</v>
      </c>
      <c r="L29" t="str">
        <f t="shared" ca="1" si="2"/>
        <v>("Isadora Aline Ayla da Cunha",''173.055.218-84'',"isadoraalinedacunha@vcp.com.br",''Rua Professora Beatriz de Moraes Leite Fogaça'',''291'',''Jardim Paulistano'',''Sorocaba'',''SP''),</v>
      </c>
    </row>
    <row r="30" spans="1:12">
      <c r="A30" t="s">
        <v>213</v>
      </c>
      <c r="B30" t="s">
        <v>214</v>
      </c>
      <c r="C30" t="s">
        <v>215</v>
      </c>
      <c r="D30" t="s">
        <v>216</v>
      </c>
      <c r="E30" t="s">
        <v>217</v>
      </c>
      <c r="F30">
        <f t="shared" ca="1" si="0"/>
        <v>251</v>
      </c>
      <c r="G30" t="s">
        <v>218</v>
      </c>
      <c r="H30" t="s">
        <v>219</v>
      </c>
      <c r="I30" t="s">
        <v>17</v>
      </c>
      <c r="J30" t="s">
        <v>220</v>
      </c>
      <c r="K30">
        <f t="shared" ca="1" si="1"/>
        <v>19</v>
      </c>
      <c r="L30" t="str">
        <f t="shared" ca="1" si="2"/>
        <v>("Priscila Bruna Maria Mendes",''955.094.318-65'',"priscila-mendes74@camarasjc.sp.gov.br",''Rua Geralda Silva Spinola'',''251'',''Nucleo Habitacional Ivone Alves Palma'',''Birigüi'',''SP''),</v>
      </c>
    </row>
    <row r="31" spans="1:12">
      <c r="A31" t="s">
        <v>221</v>
      </c>
      <c r="B31" t="s">
        <v>222</v>
      </c>
      <c r="C31" t="s">
        <v>223</v>
      </c>
      <c r="D31" t="s">
        <v>224</v>
      </c>
      <c r="E31" t="s">
        <v>225</v>
      </c>
      <c r="F31">
        <f t="shared" ca="1" si="0"/>
        <v>667</v>
      </c>
      <c r="G31" t="s">
        <v>226</v>
      </c>
      <c r="H31" t="s">
        <v>159</v>
      </c>
      <c r="I31" t="s">
        <v>17</v>
      </c>
      <c r="J31" t="s">
        <v>227</v>
      </c>
      <c r="K31">
        <f t="shared" ca="1" si="1"/>
        <v>19</v>
      </c>
      <c r="L31" t="str">
        <f t="shared" ca="1" si="2"/>
        <v>("Lara Maria Márcia Rocha",''745.757.938-92'',"laramariarocha@seraobenedito.com.br",''Via de Acesso 6'',''667'',''Condomínio Parque Residencial Damha ll'',''São Carlos'',''SP''),</v>
      </c>
    </row>
    <row r="32" spans="1:12">
      <c r="A32" t="s">
        <v>228</v>
      </c>
      <c r="B32" t="s">
        <v>229</v>
      </c>
      <c r="C32" t="s">
        <v>230</v>
      </c>
      <c r="D32" t="s">
        <v>231</v>
      </c>
      <c r="E32" t="s">
        <v>232</v>
      </c>
      <c r="F32">
        <f t="shared" ca="1" si="0"/>
        <v>231</v>
      </c>
      <c r="G32" t="s">
        <v>233</v>
      </c>
      <c r="H32" t="s">
        <v>234</v>
      </c>
      <c r="I32" t="s">
        <v>17</v>
      </c>
      <c r="J32" t="s">
        <v>235</v>
      </c>
      <c r="K32">
        <f t="shared" ca="1" si="1"/>
        <v>1</v>
      </c>
      <c r="L32" t="str">
        <f t="shared" ca="1" si="2"/>
        <v>("Fábio Bryan Danilo Novaes",''648.056.108-24'',"fabio.bryan.novaes@hotmail.de",''Rua Alcides Luizetto'',''231'',''Jardim Guaciara'',''Taboão da Serra'',''SP''),</v>
      </c>
    </row>
    <row r="33" spans="1:12">
      <c r="A33" t="s">
        <v>236</v>
      </c>
      <c r="B33" t="s">
        <v>237</v>
      </c>
      <c r="C33" t="s">
        <v>238</v>
      </c>
      <c r="D33" t="s">
        <v>239</v>
      </c>
      <c r="E33" t="s">
        <v>240</v>
      </c>
      <c r="F33">
        <f t="shared" ca="1" si="0"/>
        <v>853</v>
      </c>
      <c r="G33" t="s">
        <v>241</v>
      </c>
      <c r="H33" t="s">
        <v>16</v>
      </c>
      <c r="I33" t="s">
        <v>17</v>
      </c>
      <c r="J33" t="s">
        <v>242</v>
      </c>
      <c r="K33">
        <f t="shared" ca="1" si="1"/>
        <v>19</v>
      </c>
      <c r="L33" t="str">
        <f t="shared" ca="1" si="2"/>
        <v>("Amanda Bárbara Isabelly Pinto",''966.719.828-64'',"amanda_barbara_pinto@csa.edu.br",''Rua Celeste Duarte Lopes'',''853'',''Casa Verde Alta'',''São Paulo'',''SP''),</v>
      </c>
    </row>
    <row r="34" spans="1:12">
      <c r="A34" t="s">
        <v>243</v>
      </c>
      <c r="B34" t="s">
        <v>244</v>
      </c>
      <c r="C34" t="s">
        <v>245</v>
      </c>
      <c r="D34" t="s">
        <v>246</v>
      </c>
      <c r="E34" t="s">
        <v>247</v>
      </c>
      <c r="F34">
        <f t="shared" ca="1" si="0"/>
        <v>826</v>
      </c>
      <c r="G34" t="s">
        <v>248</v>
      </c>
      <c r="H34" t="s">
        <v>249</v>
      </c>
      <c r="I34" t="s">
        <v>17</v>
      </c>
      <c r="J34" t="s">
        <v>250</v>
      </c>
      <c r="K34">
        <f t="shared" ca="1" si="1"/>
        <v>3</v>
      </c>
      <c r="L34" t="str">
        <f t="shared" ca="1" si="2"/>
        <v>("Heloise Sebastiana Viana",''173.821.758-20'',"heloise_sebastiana_viana@dc4.com.br",''Avenida Brasília'',''826'',''Loteamento Nova Mogi'',''Mogi Mirim'',''SP''),</v>
      </c>
    </row>
    <row r="35" spans="1:12">
      <c r="A35" t="s">
        <v>251</v>
      </c>
      <c r="B35" t="s">
        <v>244</v>
      </c>
      <c r="C35" t="s">
        <v>252</v>
      </c>
      <c r="D35" t="s">
        <v>253</v>
      </c>
      <c r="E35" t="s">
        <v>254</v>
      </c>
      <c r="F35">
        <f t="shared" ca="1" si="0"/>
        <v>685</v>
      </c>
      <c r="G35" t="s">
        <v>255</v>
      </c>
      <c r="H35" t="s">
        <v>16</v>
      </c>
      <c r="I35" t="s">
        <v>17</v>
      </c>
      <c r="J35" t="s">
        <v>256</v>
      </c>
      <c r="K35">
        <f t="shared" ca="1" si="1"/>
        <v>5</v>
      </c>
      <c r="L35" t="str">
        <f t="shared" ca="1" si="2"/>
        <v>("Edson Sérgio Souza",''173.821.758-20'',"edson.sergio.souza@helponline-sti.com",''Rua das Panteras'',''685'',''Conjunto Residencial Sitio Oratório'',''São Paulo'',''SP''),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8607-706E-4C2D-9924-0735D3016DC5}">
  <dimension ref="A1:F50"/>
  <sheetViews>
    <sheetView workbookViewId="0">
      <selection activeCell="F1" sqref="F1"/>
    </sheetView>
  </sheetViews>
  <sheetFormatPr defaultRowHeight="14.5"/>
  <cols>
    <col min="6" max="6" width="20.81640625" bestFit="1" customWidth="1"/>
  </cols>
  <sheetData>
    <row r="1" spans="1:6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</row>
    <row r="2" spans="1:6">
      <c r="A2">
        <v>1</v>
      </c>
      <c r="B2" t="str">
        <f ca="1">CONCATENATE("( ",RANDBETWEEN(11,19)," )")</f>
        <v>( 17 )</v>
      </c>
      <c r="C2">
        <v>9</v>
      </c>
      <c r="D2">
        <f ca="1">RANDBETWEEN(1000,9999)</f>
        <v>1270</v>
      </c>
      <c r="E2">
        <f ca="1">RANDBETWEEN(1000,9999)</f>
        <v>8293</v>
      </c>
      <c r="F2" t="str">
        <f ca="1">CONCATENATE("''",B2,C2,D2,"-",E2,"''",",",A2,"),")</f>
        <v>''( 17 )91270-8293'',1),</v>
      </c>
    </row>
    <row r="3" spans="1:6">
      <c r="A3">
        <v>2</v>
      </c>
      <c r="B3" t="str">
        <f t="shared" ref="B3:B50" ca="1" si="0">CONCATENATE("( ",RANDBETWEEN(11,19)," )")</f>
        <v>( 11 )</v>
      </c>
      <c r="C3">
        <v>9</v>
      </c>
      <c r="D3">
        <f t="shared" ref="D3:E50" ca="1" si="1">RANDBETWEEN(1000,9999)</f>
        <v>7902</v>
      </c>
      <c r="E3">
        <f t="shared" ca="1" si="1"/>
        <v>2524</v>
      </c>
      <c r="F3" t="str">
        <f t="shared" ref="F3:F50" ca="1" si="2">CONCATENATE("''",B3,C3,D3,"-",E3,"''",",",A3,"),")</f>
        <v>''( 11 )97902-2524'',2),</v>
      </c>
    </row>
    <row r="4" spans="1:6">
      <c r="A4">
        <v>3</v>
      </c>
      <c r="B4" t="str">
        <f t="shared" ca="1" si="0"/>
        <v>( 17 )</v>
      </c>
      <c r="C4">
        <v>9</v>
      </c>
      <c r="D4">
        <f t="shared" ca="1" si="1"/>
        <v>4103</v>
      </c>
      <c r="E4">
        <f t="shared" ca="1" si="1"/>
        <v>2319</v>
      </c>
      <c r="F4" t="str">
        <f t="shared" ca="1" si="2"/>
        <v>''( 17 )94103-2319'',3),</v>
      </c>
    </row>
    <row r="5" spans="1:6">
      <c r="A5">
        <v>4</v>
      </c>
      <c r="B5" t="str">
        <f t="shared" ca="1" si="0"/>
        <v>( 19 )</v>
      </c>
      <c r="C5">
        <v>9</v>
      </c>
      <c r="D5">
        <f t="shared" ca="1" si="1"/>
        <v>4905</v>
      </c>
      <c r="E5">
        <f t="shared" ca="1" si="1"/>
        <v>1731</v>
      </c>
      <c r="F5" t="str">
        <f t="shared" ca="1" si="2"/>
        <v>''( 19 )94905-1731'',4),</v>
      </c>
    </row>
    <row r="6" spans="1:6">
      <c r="A6">
        <v>5</v>
      </c>
      <c r="B6" t="str">
        <f t="shared" ca="1" si="0"/>
        <v>( 12 )</v>
      </c>
      <c r="C6">
        <v>9</v>
      </c>
      <c r="D6">
        <f t="shared" ca="1" si="1"/>
        <v>4400</v>
      </c>
      <c r="E6">
        <f t="shared" ca="1" si="1"/>
        <v>1339</v>
      </c>
      <c r="F6" t="str">
        <f t="shared" ca="1" si="2"/>
        <v>''( 12 )94400-1339'',5),</v>
      </c>
    </row>
    <row r="7" spans="1:6">
      <c r="A7">
        <v>6</v>
      </c>
      <c r="B7" t="str">
        <f t="shared" ca="1" si="0"/>
        <v>( 15 )</v>
      </c>
      <c r="C7">
        <v>9</v>
      </c>
      <c r="D7">
        <f t="shared" ca="1" si="1"/>
        <v>2909</v>
      </c>
      <c r="E7">
        <f t="shared" ca="1" si="1"/>
        <v>3938</v>
      </c>
      <c r="F7" t="str">
        <f t="shared" ca="1" si="2"/>
        <v>''( 15 )92909-3938'',6),</v>
      </c>
    </row>
    <row r="8" spans="1:6">
      <c r="A8">
        <v>7</v>
      </c>
      <c r="B8" t="str">
        <f t="shared" ca="1" si="0"/>
        <v>( 14 )</v>
      </c>
      <c r="C8">
        <v>9</v>
      </c>
      <c r="D8">
        <f t="shared" ca="1" si="1"/>
        <v>2787</v>
      </c>
      <c r="E8">
        <f t="shared" ca="1" si="1"/>
        <v>4424</v>
      </c>
      <c r="F8" t="str">
        <f t="shared" ca="1" si="2"/>
        <v>''( 14 )92787-4424'',7),</v>
      </c>
    </row>
    <row r="9" spans="1:6">
      <c r="A9">
        <v>8</v>
      </c>
      <c r="B9" t="str">
        <f t="shared" ca="1" si="0"/>
        <v>( 18 )</v>
      </c>
      <c r="C9">
        <v>9</v>
      </c>
      <c r="D9">
        <f t="shared" ca="1" si="1"/>
        <v>8991</v>
      </c>
      <c r="E9">
        <f t="shared" ca="1" si="1"/>
        <v>1085</v>
      </c>
      <c r="F9" t="str">
        <f t="shared" ca="1" si="2"/>
        <v>''( 18 )98991-1085'',8),</v>
      </c>
    </row>
    <row r="10" spans="1:6">
      <c r="A10">
        <v>9</v>
      </c>
      <c r="B10" t="str">
        <f t="shared" ca="1" si="0"/>
        <v>( 17 )</v>
      </c>
      <c r="C10">
        <v>9</v>
      </c>
      <c r="D10">
        <f t="shared" ca="1" si="1"/>
        <v>6107</v>
      </c>
      <c r="E10">
        <f t="shared" ca="1" si="1"/>
        <v>3736</v>
      </c>
      <c r="F10" t="str">
        <f t="shared" ca="1" si="2"/>
        <v>''( 17 )96107-3736'',9),</v>
      </c>
    </row>
    <row r="11" spans="1:6">
      <c r="A11">
        <v>10</v>
      </c>
      <c r="B11" t="str">
        <f t="shared" ca="1" si="0"/>
        <v>( 14 )</v>
      </c>
      <c r="C11">
        <v>9</v>
      </c>
      <c r="D11">
        <f t="shared" ca="1" si="1"/>
        <v>7567</v>
      </c>
      <c r="E11">
        <f t="shared" ca="1" si="1"/>
        <v>8694</v>
      </c>
      <c r="F11" t="str">
        <f t="shared" ca="1" si="2"/>
        <v>''( 14 )97567-8694'',10),</v>
      </c>
    </row>
    <row r="12" spans="1:6">
      <c r="A12">
        <f t="shared" ref="A12:A50" ca="1" si="3">RANDBETWEEN(1,10)</f>
        <v>3</v>
      </c>
      <c r="B12" t="str">
        <f t="shared" ca="1" si="0"/>
        <v>( 11 )</v>
      </c>
      <c r="C12">
        <v>9</v>
      </c>
      <c r="D12">
        <f t="shared" ca="1" si="1"/>
        <v>1851</v>
      </c>
      <c r="E12">
        <f t="shared" ca="1" si="1"/>
        <v>1364</v>
      </c>
      <c r="F12" t="str">
        <f t="shared" ca="1" si="2"/>
        <v>''( 11 )91851-1364'',3),</v>
      </c>
    </row>
    <row r="13" spans="1:6">
      <c r="A13">
        <f t="shared" ca="1" si="3"/>
        <v>5</v>
      </c>
      <c r="B13" t="str">
        <f t="shared" ca="1" si="0"/>
        <v>( 17 )</v>
      </c>
      <c r="C13">
        <v>9</v>
      </c>
      <c r="D13">
        <f t="shared" ca="1" si="1"/>
        <v>8039</v>
      </c>
      <c r="E13">
        <f t="shared" ca="1" si="1"/>
        <v>5985</v>
      </c>
      <c r="F13" t="str">
        <f t="shared" ca="1" si="2"/>
        <v>''( 17 )98039-5985'',5),</v>
      </c>
    </row>
    <row r="14" spans="1:6">
      <c r="A14">
        <f t="shared" ca="1" si="3"/>
        <v>9</v>
      </c>
      <c r="B14" t="str">
        <f t="shared" ca="1" si="0"/>
        <v>( 17 )</v>
      </c>
      <c r="C14">
        <v>9</v>
      </c>
      <c r="D14">
        <f t="shared" ca="1" si="1"/>
        <v>8090</v>
      </c>
      <c r="E14">
        <f t="shared" ca="1" si="1"/>
        <v>5028</v>
      </c>
      <c r="F14" t="str">
        <f t="shared" ca="1" si="2"/>
        <v>''( 17 )98090-5028'',9),</v>
      </c>
    </row>
    <row r="15" spans="1:6">
      <c r="A15">
        <f t="shared" ca="1" si="3"/>
        <v>6</v>
      </c>
      <c r="B15" t="str">
        <f t="shared" ca="1" si="0"/>
        <v>( 17 )</v>
      </c>
      <c r="C15">
        <v>9</v>
      </c>
      <c r="D15">
        <f t="shared" ca="1" si="1"/>
        <v>9530</v>
      </c>
      <c r="E15">
        <f t="shared" ca="1" si="1"/>
        <v>8374</v>
      </c>
      <c r="F15" t="str">
        <f t="shared" ca="1" si="2"/>
        <v>''( 17 )99530-8374'',6),</v>
      </c>
    </row>
    <row r="16" spans="1:6">
      <c r="A16">
        <f t="shared" ca="1" si="3"/>
        <v>7</v>
      </c>
      <c r="B16" t="str">
        <f t="shared" ca="1" si="0"/>
        <v>( 15 )</v>
      </c>
      <c r="C16">
        <v>9</v>
      </c>
      <c r="D16">
        <f t="shared" ca="1" si="1"/>
        <v>8398</v>
      </c>
      <c r="E16">
        <f t="shared" ca="1" si="1"/>
        <v>4833</v>
      </c>
      <c r="F16" t="str">
        <f t="shared" ca="1" si="2"/>
        <v>''( 15 )98398-4833'',7),</v>
      </c>
    </row>
    <row r="17" spans="1:6">
      <c r="A17">
        <f t="shared" ca="1" si="3"/>
        <v>7</v>
      </c>
      <c r="B17" t="str">
        <f t="shared" ca="1" si="0"/>
        <v>( 17 )</v>
      </c>
      <c r="C17">
        <v>9</v>
      </c>
      <c r="D17">
        <f t="shared" ca="1" si="1"/>
        <v>8449</v>
      </c>
      <c r="E17">
        <f t="shared" ca="1" si="1"/>
        <v>3092</v>
      </c>
      <c r="F17" t="str">
        <f t="shared" ca="1" si="2"/>
        <v>''( 17 )98449-3092'',7),</v>
      </c>
    </row>
    <row r="18" spans="1:6">
      <c r="A18">
        <f t="shared" ca="1" si="3"/>
        <v>8</v>
      </c>
      <c r="B18" t="str">
        <f t="shared" ca="1" si="0"/>
        <v>( 11 )</v>
      </c>
      <c r="C18">
        <v>9</v>
      </c>
      <c r="D18">
        <f t="shared" ca="1" si="1"/>
        <v>8638</v>
      </c>
      <c r="E18">
        <f t="shared" ca="1" si="1"/>
        <v>2733</v>
      </c>
      <c r="F18" t="str">
        <f t="shared" ca="1" si="2"/>
        <v>''( 11 )98638-2733'',8),</v>
      </c>
    </row>
    <row r="19" spans="1:6">
      <c r="A19">
        <f t="shared" ca="1" si="3"/>
        <v>6</v>
      </c>
      <c r="B19" t="str">
        <f t="shared" ca="1" si="0"/>
        <v>( 19 )</v>
      </c>
      <c r="C19">
        <v>9</v>
      </c>
      <c r="D19">
        <f t="shared" ca="1" si="1"/>
        <v>1663</v>
      </c>
      <c r="E19">
        <f t="shared" ca="1" si="1"/>
        <v>5209</v>
      </c>
      <c r="F19" t="str">
        <f t="shared" ca="1" si="2"/>
        <v>''( 19 )91663-5209'',6),</v>
      </c>
    </row>
    <row r="20" spans="1:6">
      <c r="A20">
        <f t="shared" ca="1" si="3"/>
        <v>10</v>
      </c>
      <c r="B20" t="str">
        <f t="shared" ca="1" si="0"/>
        <v>( 12 )</v>
      </c>
      <c r="C20">
        <v>9</v>
      </c>
      <c r="D20">
        <f t="shared" ca="1" si="1"/>
        <v>2691</v>
      </c>
      <c r="E20">
        <f t="shared" ca="1" si="1"/>
        <v>1348</v>
      </c>
      <c r="F20" t="str">
        <f t="shared" ca="1" si="2"/>
        <v>''( 12 )92691-1348'',10),</v>
      </c>
    </row>
    <row r="21" spans="1:6">
      <c r="A21">
        <f t="shared" ca="1" si="3"/>
        <v>1</v>
      </c>
      <c r="B21" t="str">
        <f t="shared" ca="1" si="0"/>
        <v>( 19 )</v>
      </c>
      <c r="C21">
        <v>9</v>
      </c>
      <c r="D21">
        <f t="shared" ca="1" si="1"/>
        <v>1677</v>
      </c>
      <c r="E21">
        <f t="shared" ca="1" si="1"/>
        <v>9680</v>
      </c>
      <c r="F21" t="str">
        <f t="shared" ca="1" si="2"/>
        <v>''( 19 )91677-9680'',1),</v>
      </c>
    </row>
    <row r="22" spans="1:6">
      <c r="A22">
        <f t="shared" ca="1" si="3"/>
        <v>1</v>
      </c>
      <c r="B22" t="str">
        <f t="shared" ca="1" si="0"/>
        <v>( 13 )</v>
      </c>
      <c r="C22">
        <v>9</v>
      </c>
      <c r="D22">
        <f t="shared" ca="1" si="1"/>
        <v>1606</v>
      </c>
      <c r="E22">
        <f t="shared" ca="1" si="1"/>
        <v>9614</v>
      </c>
      <c r="F22" t="str">
        <f t="shared" ca="1" si="2"/>
        <v>''( 13 )91606-9614'',1),</v>
      </c>
    </row>
    <row r="23" spans="1:6">
      <c r="A23">
        <f t="shared" ca="1" si="3"/>
        <v>9</v>
      </c>
      <c r="B23" t="str">
        <f t="shared" ca="1" si="0"/>
        <v>( 17 )</v>
      </c>
      <c r="C23">
        <v>9</v>
      </c>
      <c r="D23">
        <f t="shared" ca="1" si="1"/>
        <v>6182</v>
      </c>
      <c r="E23">
        <f t="shared" ca="1" si="1"/>
        <v>5823</v>
      </c>
      <c r="F23" t="str">
        <f t="shared" ca="1" si="2"/>
        <v>''( 17 )96182-5823'',9),</v>
      </c>
    </row>
    <row r="24" spans="1:6">
      <c r="A24">
        <f t="shared" ca="1" si="3"/>
        <v>8</v>
      </c>
      <c r="B24" t="str">
        <f t="shared" ca="1" si="0"/>
        <v>( 18 )</v>
      </c>
      <c r="C24">
        <v>9</v>
      </c>
      <c r="D24">
        <f t="shared" ca="1" si="1"/>
        <v>4362</v>
      </c>
      <c r="E24">
        <f t="shared" ca="1" si="1"/>
        <v>8838</v>
      </c>
      <c r="F24" t="str">
        <f t="shared" ca="1" si="2"/>
        <v>''( 18 )94362-8838'',8),</v>
      </c>
    </row>
    <row r="25" spans="1:6">
      <c r="A25">
        <f t="shared" ca="1" si="3"/>
        <v>4</v>
      </c>
      <c r="B25" t="str">
        <f t="shared" ca="1" si="0"/>
        <v>( 15 )</v>
      </c>
      <c r="C25">
        <v>9</v>
      </c>
      <c r="D25">
        <f t="shared" ca="1" si="1"/>
        <v>6929</v>
      </c>
      <c r="E25">
        <f t="shared" ca="1" si="1"/>
        <v>2170</v>
      </c>
      <c r="F25" t="str">
        <f t="shared" ca="1" si="2"/>
        <v>''( 15 )96929-2170'',4),</v>
      </c>
    </row>
    <row r="26" spans="1:6">
      <c r="A26">
        <f t="shared" ca="1" si="3"/>
        <v>3</v>
      </c>
      <c r="B26" t="str">
        <f t="shared" ca="1" si="0"/>
        <v>( 13 )</v>
      </c>
      <c r="C26">
        <v>9</v>
      </c>
      <c r="D26">
        <f t="shared" ca="1" si="1"/>
        <v>8960</v>
      </c>
      <c r="E26">
        <f t="shared" ca="1" si="1"/>
        <v>1729</v>
      </c>
      <c r="F26" t="str">
        <f t="shared" ca="1" si="2"/>
        <v>''( 13 )98960-1729'',3),</v>
      </c>
    </row>
    <row r="27" spans="1:6">
      <c r="A27">
        <f t="shared" ca="1" si="3"/>
        <v>6</v>
      </c>
      <c r="B27" t="str">
        <f t="shared" ca="1" si="0"/>
        <v>( 17 )</v>
      </c>
      <c r="C27">
        <v>9</v>
      </c>
      <c r="D27">
        <f t="shared" ca="1" si="1"/>
        <v>9231</v>
      </c>
      <c r="E27">
        <f t="shared" ca="1" si="1"/>
        <v>8282</v>
      </c>
      <c r="F27" t="str">
        <f t="shared" ca="1" si="2"/>
        <v>''( 17 )99231-8282'',6),</v>
      </c>
    </row>
    <row r="28" spans="1:6">
      <c r="A28">
        <f t="shared" ca="1" si="3"/>
        <v>2</v>
      </c>
      <c r="B28" t="str">
        <f t="shared" ca="1" si="0"/>
        <v>( 11 )</v>
      </c>
      <c r="C28">
        <v>9</v>
      </c>
      <c r="D28">
        <f t="shared" ca="1" si="1"/>
        <v>3440</v>
      </c>
      <c r="E28">
        <f t="shared" ca="1" si="1"/>
        <v>2981</v>
      </c>
      <c r="F28" t="str">
        <f t="shared" ca="1" si="2"/>
        <v>''( 11 )93440-2981'',2),</v>
      </c>
    </row>
    <row r="29" spans="1:6">
      <c r="A29">
        <f t="shared" ca="1" si="3"/>
        <v>2</v>
      </c>
      <c r="B29" t="str">
        <f t="shared" ca="1" si="0"/>
        <v>( 15 )</v>
      </c>
      <c r="C29">
        <v>9</v>
      </c>
      <c r="D29">
        <f t="shared" ca="1" si="1"/>
        <v>8799</v>
      </c>
      <c r="E29">
        <f t="shared" ca="1" si="1"/>
        <v>4215</v>
      </c>
      <c r="F29" t="str">
        <f t="shared" ca="1" si="2"/>
        <v>''( 15 )98799-4215'',2),</v>
      </c>
    </row>
    <row r="30" spans="1:6">
      <c r="A30">
        <f t="shared" ca="1" si="3"/>
        <v>10</v>
      </c>
      <c r="B30" t="str">
        <f t="shared" ca="1" si="0"/>
        <v>( 11 )</v>
      </c>
      <c r="C30">
        <v>9</v>
      </c>
      <c r="D30">
        <f t="shared" ca="1" si="1"/>
        <v>4400</v>
      </c>
      <c r="E30">
        <f t="shared" ca="1" si="1"/>
        <v>5666</v>
      </c>
      <c r="F30" t="str">
        <f t="shared" ca="1" si="2"/>
        <v>''( 11 )94400-5666'',10),</v>
      </c>
    </row>
    <row r="31" spans="1:6">
      <c r="A31">
        <f t="shared" ca="1" si="3"/>
        <v>9</v>
      </c>
      <c r="B31" t="str">
        <f t="shared" ca="1" si="0"/>
        <v>( 17 )</v>
      </c>
      <c r="C31">
        <v>9</v>
      </c>
      <c r="D31">
        <f t="shared" ca="1" si="1"/>
        <v>6479</v>
      </c>
      <c r="E31">
        <f t="shared" ca="1" si="1"/>
        <v>9293</v>
      </c>
      <c r="F31" t="str">
        <f t="shared" ca="1" si="2"/>
        <v>''( 17 )96479-9293'',9),</v>
      </c>
    </row>
    <row r="32" spans="1:6">
      <c r="A32">
        <f t="shared" ca="1" si="3"/>
        <v>2</v>
      </c>
      <c r="B32" t="str">
        <f t="shared" ca="1" si="0"/>
        <v>( 13 )</v>
      </c>
      <c r="C32">
        <v>9</v>
      </c>
      <c r="D32">
        <f t="shared" ca="1" si="1"/>
        <v>2511</v>
      </c>
      <c r="E32">
        <f t="shared" ca="1" si="1"/>
        <v>2539</v>
      </c>
      <c r="F32" t="str">
        <f t="shared" ca="1" si="2"/>
        <v>''( 13 )92511-2539'',2),</v>
      </c>
    </row>
    <row r="33" spans="1:6">
      <c r="A33">
        <f t="shared" ca="1" si="3"/>
        <v>6</v>
      </c>
      <c r="B33" t="str">
        <f t="shared" ca="1" si="0"/>
        <v>( 11 )</v>
      </c>
      <c r="C33">
        <v>9</v>
      </c>
      <c r="D33">
        <f t="shared" ca="1" si="1"/>
        <v>9257</v>
      </c>
      <c r="E33">
        <f t="shared" ca="1" si="1"/>
        <v>8403</v>
      </c>
      <c r="F33" t="str">
        <f t="shared" ca="1" si="2"/>
        <v>''( 11 )99257-8403'',6),</v>
      </c>
    </row>
    <row r="34" spans="1:6">
      <c r="A34">
        <f t="shared" ca="1" si="3"/>
        <v>8</v>
      </c>
      <c r="B34" t="str">
        <f t="shared" ca="1" si="0"/>
        <v>( 19 )</v>
      </c>
      <c r="C34">
        <v>9</v>
      </c>
      <c r="D34">
        <f t="shared" ca="1" si="1"/>
        <v>6790</v>
      </c>
      <c r="E34">
        <f t="shared" ca="1" si="1"/>
        <v>1172</v>
      </c>
      <c r="F34" t="str">
        <f t="shared" ca="1" si="2"/>
        <v>''( 19 )96790-1172'',8),</v>
      </c>
    </row>
    <row r="35" spans="1:6">
      <c r="A35">
        <f t="shared" ca="1" si="3"/>
        <v>4</v>
      </c>
      <c r="B35" t="str">
        <f t="shared" ca="1" si="0"/>
        <v>( 17 )</v>
      </c>
      <c r="C35">
        <v>9</v>
      </c>
      <c r="D35">
        <f t="shared" ca="1" si="1"/>
        <v>5098</v>
      </c>
      <c r="E35">
        <f t="shared" ca="1" si="1"/>
        <v>7408</v>
      </c>
      <c r="F35" t="str">
        <f t="shared" ca="1" si="2"/>
        <v>''( 17 )95098-7408'',4),</v>
      </c>
    </row>
    <row r="36" spans="1:6">
      <c r="A36">
        <f t="shared" ca="1" si="3"/>
        <v>6</v>
      </c>
      <c r="B36" t="str">
        <f t="shared" ca="1" si="0"/>
        <v>( 13 )</v>
      </c>
      <c r="C36">
        <v>9</v>
      </c>
      <c r="D36">
        <f t="shared" ca="1" si="1"/>
        <v>8955</v>
      </c>
      <c r="E36">
        <f t="shared" ca="1" si="1"/>
        <v>8317</v>
      </c>
      <c r="F36" t="str">
        <f t="shared" ca="1" si="2"/>
        <v>''( 13 )98955-8317'',6),</v>
      </c>
    </row>
    <row r="37" spans="1:6">
      <c r="A37">
        <f t="shared" ca="1" si="3"/>
        <v>7</v>
      </c>
      <c r="B37" t="str">
        <f t="shared" ca="1" si="0"/>
        <v>( 16 )</v>
      </c>
      <c r="C37">
        <v>9</v>
      </c>
      <c r="D37">
        <f t="shared" ca="1" si="1"/>
        <v>9764</v>
      </c>
      <c r="E37">
        <f t="shared" ca="1" si="1"/>
        <v>6584</v>
      </c>
      <c r="F37" t="str">
        <f t="shared" ca="1" si="2"/>
        <v>''( 16 )99764-6584'',7),</v>
      </c>
    </row>
    <row r="38" spans="1:6">
      <c r="A38">
        <f t="shared" ca="1" si="3"/>
        <v>2</v>
      </c>
      <c r="B38" t="str">
        <f t="shared" ca="1" si="0"/>
        <v>( 14 )</v>
      </c>
      <c r="C38">
        <v>9</v>
      </c>
      <c r="D38">
        <f t="shared" ca="1" si="1"/>
        <v>8600</v>
      </c>
      <c r="E38">
        <f t="shared" ca="1" si="1"/>
        <v>9400</v>
      </c>
      <c r="F38" t="str">
        <f t="shared" ca="1" si="2"/>
        <v>''( 14 )98600-9400'',2),</v>
      </c>
    </row>
    <row r="39" spans="1:6">
      <c r="A39">
        <f t="shared" ca="1" si="3"/>
        <v>9</v>
      </c>
      <c r="B39" t="str">
        <f t="shared" ca="1" si="0"/>
        <v>( 17 )</v>
      </c>
      <c r="C39">
        <v>9</v>
      </c>
      <c r="D39">
        <f t="shared" ca="1" si="1"/>
        <v>8523</v>
      </c>
      <c r="E39">
        <f t="shared" ca="1" si="1"/>
        <v>1083</v>
      </c>
      <c r="F39" t="str">
        <f t="shared" ca="1" si="2"/>
        <v>''( 17 )98523-1083'',9),</v>
      </c>
    </row>
    <row r="40" spans="1:6">
      <c r="A40">
        <f t="shared" ca="1" si="3"/>
        <v>1</v>
      </c>
      <c r="B40" t="str">
        <f t="shared" ca="1" si="0"/>
        <v>( 14 )</v>
      </c>
      <c r="C40">
        <v>9</v>
      </c>
      <c r="D40">
        <f t="shared" ca="1" si="1"/>
        <v>5590</v>
      </c>
      <c r="E40">
        <f t="shared" ca="1" si="1"/>
        <v>9482</v>
      </c>
      <c r="F40" t="str">
        <f t="shared" ca="1" si="2"/>
        <v>''( 14 )95590-9482'',1),</v>
      </c>
    </row>
    <row r="41" spans="1:6">
      <c r="A41">
        <f t="shared" ca="1" si="3"/>
        <v>5</v>
      </c>
      <c r="B41" t="str">
        <f t="shared" ca="1" si="0"/>
        <v>( 11 )</v>
      </c>
      <c r="C41">
        <v>9</v>
      </c>
      <c r="D41">
        <f t="shared" ca="1" si="1"/>
        <v>8446</v>
      </c>
      <c r="E41">
        <f t="shared" ca="1" si="1"/>
        <v>9922</v>
      </c>
      <c r="F41" t="str">
        <f t="shared" ca="1" si="2"/>
        <v>''( 11 )98446-9922'',5),</v>
      </c>
    </row>
    <row r="42" spans="1:6">
      <c r="A42">
        <f t="shared" ca="1" si="3"/>
        <v>5</v>
      </c>
      <c r="B42" t="str">
        <f t="shared" ca="1" si="0"/>
        <v>( 12 )</v>
      </c>
      <c r="C42">
        <v>9</v>
      </c>
      <c r="D42">
        <f t="shared" ca="1" si="1"/>
        <v>5115</v>
      </c>
      <c r="E42">
        <f t="shared" ca="1" si="1"/>
        <v>1333</v>
      </c>
      <c r="F42" t="str">
        <f t="shared" ca="1" si="2"/>
        <v>''( 12 )95115-1333'',5),</v>
      </c>
    </row>
    <row r="43" spans="1:6">
      <c r="A43">
        <f t="shared" ca="1" si="3"/>
        <v>4</v>
      </c>
      <c r="B43" t="str">
        <f t="shared" ca="1" si="0"/>
        <v>( 14 )</v>
      </c>
      <c r="C43">
        <v>9</v>
      </c>
      <c r="D43">
        <f t="shared" ca="1" si="1"/>
        <v>1673</v>
      </c>
      <c r="E43">
        <f t="shared" ca="1" si="1"/>
        <v>1847</v>
      </c>
      <c r="F43" t="str">
        <f t="shared" ca="1" si="2"/>
        <v>''( 14 )91673-1847'',4),</v>
      </c>
    </row>
    <row r="44" spans="1:6">
      <c r="A44">
        <f t="shared" ca="1" si="3"/>
        <v>4</v>
      </c>
      <c r="B44" t="str">
        <f t="shared" ca="1" si="0"/>
        <v>( 14 )</v>
      </c>
      <c r="C44">
        <v>9</v>
      </c>
      <c r="D44">
        <f t="shared" ca="1" si="1"/>
        <v>2384</v>
      </c>
      <c r="E44">
        <f t="shared" ca="1" si="1"/>
        <v>3404</v>
      </c>
      <c r="F44" t="str">
        <f t="shared" ca="1" si="2"/>
        <v>''( 14 )92384-3404'',4),</v>
      </c>
    </row>
    <row r="45" spans="1:6">
      <c r="A45">
        <f t="shared" ca="1" si="3"/>
        <v>7</v>
      </c>
      <c r="B45" t="str">
        <f t="shared" ca="1" si="0"/>
        <v>( 14 )</v>
      </c>
      <c r="C45">
        <v>9</v>
      </c>
      <c r="D45">
        <f t="shared" ca="1" si="1"/>
        <v>3335</v>
      </c>
      <c r="E45">
        <f t="shared" ca="1" si="1"/>
        <v>2110</v>
      </c>
      <c r="F45" t="str">
        <f t="shared" ca="1" si="2"/>
        <v>''( 14 )93335-2110'',7),</v>
      </c>
    </row>
    <row r="46" spans="1:6">
      <c r="A46">
        <f t="shared" ca="1" si="3"/>
        <v>2</v>
      </c>
      <c r="B46" t="str">
        <f t="shared" ca="1" si="0"/>
        <v>( 13 )</v>
      </c>
      <c r="C46">
        <v>9</v>
      </c>
      <c r="D46">
        <f t="shared" ca="1" si="1"/>
        <v>7651</v>
      </c>
      <c r="E46">
        <f t="shared" ca="1" si="1"/>
        <v>5579</v>
      </c>
      <c r="F46" t="str">
        <f t="shared" ca="1" si="2"/>
        <v>''( 13 )97651-5579'',2),</v>
      </c>
    </row>
    <row r="47" spans="1:6">
      <c r="A47">
        <f t="shared" ca="1" si="3"/>
        <v>5</v>
      </c>
      <c r="B47" t="str">
        <f t="shared" ca="1" si="0"/>
        <v>( 11 )</v>
      </c>
      <c r="C47">
        <v>9</v>
      </c>
      <c r="D47">
        <f t="shared" ca="1" si="1"/>
        <v>8720</v>
      </c>
      <c r="E47">
        <f t="shared" ca="1" si="1"/>
        <v>3841</v>
      </c>
      <c r="F47" t="str">
        <f t="shared" ca="1" si="2"/>
        <v>''( 11 )98720-3841'',5),</v>
      </c>
    </row>
    <row r="48" spans="1:6">
      <c r="A48">
        <f t="shared" ca="1" si="3"/>
        <v>8</v>
      </c>
      <c r="B48" t="str">
        <f t="shared" ca="1" si="0"/>
        <v>( 16 )</v>
      </c>
      <c r="C48">
        <v>9</v>
      </c>
      <c r="D48">
        <f t="shared" ca="1" si="1"/>
        <v>3620</v>
      </c>
      <c r="E48">
        <f t="shared" ca="1" si="1"/>
        <v>5766</v>
      </c>
      <c r="F48" t="str">
        <f t="shared" ca="1" si="2"/>
        <v>''( 16 )93620-5766'',8),</v>
      </c>
    </row>
    <row r="49" spans="1:6">
      <c r="A49">
        <f t="shared" ca="1" si="3"/>
        <v>8</v>
      </c>
      <c r="B49" t="str">
        <f t="shared" ca="1" si="0"/>
        <v>( 16 )</v>
      </c>
      <c r="C49">
        <v>9</v>
      </c>
      <c r="D49">
        <f t="shared" ca="1" si="1"/>
        <v>9563</v>
      </c>
      <c r="E49">
        <f t="shared" ca="1" si="1"/>
        <v>8410</v>
      </c>
      <c r="F49" t="str">
        <f t="shared" ca="1" si="2"/>
        <v>''( 16 )99563-8410'',8),</v>
      </c>
    </row>
    <row r="50" spans="1:6">
      <c r="A50">
        <f t="shared" ca="1" si="3"/>
        <v>7</v>
      </c>
      <c r="B50" t="str">
        <f t="shared" ca="1" si="0"/>
        <v>( 13 )</v>
      </c>
      <c r="C50">
        <v>9</v>
      </c>
      <c r="D50">
        <f t="shared" ca="1" si="1"/>
        <v>1763</v>
      </c>
      <c r="E50">
        <f t="shared" ca="1" si="1"/>
        <v>5891</v>
      </c>
      <c r="F50" t="str">
        <f t="shared" ca="1" si="2"/>
        <v>''( 13 )91763-5891'',7),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805F-28FB-4CE1-812D-9037E47A3711}">
  <dimension ref="A1:O50"/>
  <sheetViews>
    <sheetView topLeftCell="K1" workbookViewId="0">
      <selection sqref="A1:R50"/>
    </sheetView>
  </sheetViews>
  <sheetFormatPr defaultRowHeight="14.5"/>
  <cols>
    <col min="1" max="4" width="8.7265625" customWidth="1"/>
    <col min="6" max="8" width="8.7265625" customWidth="1"/>
    <col min="13" max="13" width="8.7265625" customWidth="1"/>
  </cols>
  <sheetData>
    <row r="1" spans="1:15">
      <c r="A1" t="s">
        <v>264</v>
      </c>
      <c r="B1" t="s">
        <v>265</v>
      </c>
      <c r="C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462</v>
      </c>
      <c r="K1" t="s">
        <v>272</v>
      </c>
      <c r="L1" t="s">
        <v>273</v>
      </c>
      <c r="M1" t="s">
        <v>274</v>
      </c>
      <c r="N1" t="s">
        <v>274</v>
      </c>
      <c r="O1" t="s">
        <v>463</v>
      </c>
    </row>
    <row r="2" spans="1:15">
      <c r="A2">
        <f ca="1">RANDBETWEEN(1,28)</f>
        <v>10</v>
      </c>
      <c r="B2">
        <f ca="1">RANDBETWEEN(1,12)</f>
        <v>5</v>
      </c>
      <c r="C2">
        <f ca="1">RANDBETWEEN(2020,2024)</f>
        <v>2020</v>
      </c>
      <c r="D2" t="str">
        <f ca="1">_xlfn.CONCAT(A2,"/",B2,"/",C2)</f>
        <v>10/5/2020</v>
      </c>
      <c r="E2" t="str">
        <f ca="1">TEXT(D2,"AAAA/MM/DD")</f>
        <v>2020/05/10</v>
      </c>
      <c r="F2">
        <f ca="1">RANDBETWEEN(8,18)</f>
        <v>8</v>
      </c>
      <c r="G2">
        <f ca="1">RANDBETWEEN(1,59)</f>
        <v>37</v>
      </c>
      <c r="H2" t="str">
        <f ca="1">_xlfn.CONCAT(F2,":",G2)</f>
        <v>8:37</v>
      </c>
      <c r="I2" t="str">
        <f ca="1">TEXT(H2,"hh:mm")</f>
        <v>08:37</v>
      </c>
      <c r="J2">
        <f ca="1">RANDBETWEEN(1,35)</f>
        <v>35</v>
      </c>
      <c r="K2">
        <f ca="1">RANDBETWEEN(1,25)</f>
        <v>19</v>
      </c>
      <c r="L2">
        <f ca="1">RANDBETWEEN(1,34)</f>
        <v>20</v>
      </c>
      <c r="M2">
        <f ca="1">RANDBETWEEN(1,43)</f>
        <v>20</v>
      </c>
      <c r="N2">
        <f ca="1">RANDBETWEEN(1,30)</f>
        <v>14</v>
      </c>
      <c r="O2" t="str">
        <f ca="1">CONCATENATE("(''",E2,"'',''",I2,"'',",J2,",",K2,",",L2,,,",",N2,"),")</f>
        <v>(''2020/05/10'',''08:37'',35,19,20,14),</v>
      </c>
    </row>
    <row r="3" spans="1:15">
      <c r="A3">
        <f t="shared" ref="A3:A50" ca="1" si="0">RANDBETWEEN(1,28)</f>
        <v>22</v>
      </c>
      <c r="B3">
        <f t="shared" ref="B3:B50" ca="1" si="1">RANDBETWEEN(1,12)</f>
        <v>9</v>
      </c>
      <c r="C3">
        <f t="shared" ref="C3:C50" ca="1" si="2">RANDBETWEEN(2020,2024)</f>
        <v>2020</v>
      </c>
      <c r="D3" t="str">
        <f t="shared" ref="D3:D50" ca="1" si="3">_xlfn.CONCAT(A3,"/",B3,"/",C3)</f>
        <v>22/9/2020</v>
      </c>
      <c r="E3" t="str">
        <f t="shared" ref="E3:E50" ca="1" si="4">TEXT(D3,"AAAA/MM/DD")</f>
        <v>2020/09/22</v>
      </c>
      <c r="F3">
        <f t="shared" ref="F3:F50" ca="1" si="5">RANDBETWEEN(8,18)</f>
        <v>17</v>
      </c>
      <c r="G3">
        <f t="shared" ref="G3:G50" ca="1" si="6">RANDBETWEEN(1,59)</f>
        <v>10</v>
      </c>
      <c r="H3" t="str">
        <f t="shared" ref="H3:H50" ca="1" si="7">_xlfn.CONCAT(F3,":",G3)</f>
        <v>17:10</v>
      </c>
      <c r="I3" t="str">
        <f t="shared" ref="I3:I50" ca="1" si="8">TEXT(H3,"hh:mm")</f>
        <v>17:10</v>
      </c>
      <c r="J3">
        <f t="shared" ref="J3:J50" ca="1" si="9">RANDBETWEEN(1,35)</f>
        <v>3</v>
      </c>
      <c r="K3">
        <f t="shared" ref="K3:K50" ca="1" si="10">RANDBETWEEN(1,25)</f>
        <v>8</v>
      </c>
      <c r="L3">
        <f t="shared" ref="L3:L50" ca="1" si="11">RANDBETWEEN(1,34)</f>
        <v>32</v>
      </c>
      <c r="M3">
        <f t="shared" ref="M3:M50" ca="1" si="12">RANDBETWEEN(1,43)</f>
        <v>25</v>
      </c>
      <c r="N3">
        <f t="shared" ref="N3:N50" ca="1" si="13">RANDBETWEEN(1,30)</f>
        <v>19</v>
      </c>
      <c r="O3" t="str">
        <f t="shared" ref="O3:O50" ca="1" si="14">CONCATENATE("(''",E3,"'',''",I3,"'',",J3,",",K3,",",L3,,,",",N3,"),")</f>
        <v>(''2020/09/22'',''17:10'',3,8,32,19),</v>
      </c>
    </row>
    <row r="4" spans="1:15">
      <c r="A4">
        <f t="shared" ca="1" si="0"/>
        <v>17</v>
      </c>
      <c r="B4">
        <f t="shared" ca="1" si="1"/>
        <v>5</v>
      </c>
      <c r="C4">
        <f t="shared" ca="1" si="2"/>
        <v>2021</v>
      </c>
      <c r="D4" t="str">
        <f t="shared" ca="1" si="3"/>
        <v>17/5/2021</v>
      </c>
      <c r="E4" t="str">
        <f t="shared" ca="1" si="4"/>
        <v>2021/05/17</v>
      </c>
      <c r="F4">
        <f t="shared" ca="1" si="5"/>
        <v>11</v>
      </c>
      <c r="G4">
        <f t="shared" ca="1" si="6"/>
        <v>3</v>
      </c>
      <c r="H4" t="str">
        <f t="shared" ca="1" si="7"/>
        <v>11:3</v>
      </c>
      <c r="I4" t="str">
        <f t="shared" ca="1" si="8"/>
        <v>11:03</v>
      </c>
      <c r="J4">
        <f t="shared" ca="1" si="9"/>
        <v>20</v>
      </c>
      <c r="K4">
        <f t="shared" ca="1" si="10"/>
        <v>9</v>
      </c>
      <c r="L4">
        <f t="shared" ca="1" si="11"/>
        <v>25</v>
      </c>
      <c r="M4">
        <f t="shared" ca="1" si="12"/>
        <v>40</v>
      </c>
      <c r="N4">
        <f t="shared" ca="1" si="13"/>
        <v>18</v>
      </c>
      <c r="O4" t="str">
        <f t="shared" ca="1" si="14"/>
        <v>(''2021/05/17'',''11:03'',20,9,25,18),</v>
      </c>
    </row>
    <row r="5" spans="1:15">
      <c r="A5">
        <f t="shared" ca="1" si="0"/>
        <v>15</v>
      </c>
      <c r="B5">
        <f t="shared" ca="1" si="1"/>
        <v>5</v>
      </c>
      <c r="C5">
        <f t="shared" ca="1" si="2"/>
        <v>2024</v>
      </c>
      <c r="D5" t="str">
        <f t="shared" ca="1" si="3"/>
        <v>15/5/2024</v>
      </c>
      <c r="E5" t="str">
        <f t="shared" ca="1" si="4"/>
        <v>2024/05/15</v>
      </c>
      <c r="F5">
        <f t="shared" ca="1" si="5"/>
        <v>18</v>
      </c>
      <c r="G5">
        <f t="shared" ca="1" si="6"/>
        <v>48</v>
      </c>
      <c r="H5" t="str">
        <f t="shared" ca="1" si="7"/>
        <v>18:48</v>
      </c>
      <c r="I5" t="str">
        <f t="shared" ca="1" si="8"/>
        <v>18:48</v>
      </c>
      <c r="J5">
        <f t="shared" ca="1" si="9"/>
        <v>31</v>
      </c>
      <c r="K5">
        <f t="shared" ca="1" si="10"/>
        <v>17</v>
      </c>
      <c r="L5">
        <f t="shared" ca="1" si="11"/>
        <v>9</v>
      </c>
      <c r="M5">
        <f t="shared" ca="1" si="12"/>
        <v>37</v>
      </c>
      <c r="N5">
        <f t="shared" ca="1" si="13"/>
        <v>11</v>
      </c>
      <c r="O5" t="str">
        <f t="shared" ca="1" si="14"/>
        <v>(''2024/05/15'',''18:48'',31,17,9,11),</v>
      </c>
    </row>
    <row r="6" spans="1:15">
      <c r="A6">
        <f t="shared" ca="1" si="0"/>
        <v>22</v>
      </c>
      <c r="B6">
        <f t="shared" ca="1" si="1"/>
        <v>7</v>
      </c>
      <c r="C6">
        <f t="shared" ca="1" si="2"/>
        <v>2020</v>
      </c>
      <c r="D6" t="str">
        <f t="shared" ca="1" si="3"/>
        <v>22/7/2020</v>
      </c>
      <c r="E6" t="str">
        <f t="shared" ca="1" si="4"/>
        <v>2020/07/22</v>
      </c>
      <c r="F6">
        <f t="shared" ca="1" si="5"/>
        <v>8</v>
      </c>
      <c r="G6">
        <f t="shared" ca="1" si="6"/>
        <v>52</v>
      </c>
      <c r="H6" t="str">
        <f t="shared" ca="1" si="7"/>
        <v>8:52</v>
      </c>
      <c r="I6" t="str">
        <f t="shared" ca="1" si="8"/>
        <v>08:52</v>
      </c>
      <c r="J6">
        <f t="shared" ca="1" si="9"/>
        <v>4</v>
      </c>
      <c r="K6">
        <f t="shared" ca="1" si="10"/>
        <v>7</v>
      </c>
      <c r="L6">
        <f t="shared" ca="1" si="11"/>
        <v>20</v>
      </c>
      <c r="M6">
        <f t="shared" ca="1" si="12"/>
        <v>22</v>
      </c>
      <c r="N6">
        <f t="shared" ca="1" si="13"/>
        <v>28</v>
      </c>
      <c r="O6" t="str">
        <f t="shared" ca="1" si="14"/>
        <v>(''2020/07/22'',''08:52'',4,7,20,28),</v>
      </c>
    </row>
    <row r="7" spans="1:15">
      <c r="A7">
        <f t="shared" ca="1" si="0"/>
        <v>15</v>
      </c>
      <c r="B7">
        <f t="shared" ca="1" si="1"/>
        <v>11</v>
      </c>
      <c r="C7">
        <f t="shared" ca="1" si="2"/>
        <v>2022</v>
      </c>
      <c r="D7" t="str">
        <f t="shared" ca="1" si="3"/>
        <v>15/11/2022</v>
      </c>
      <c r="E7" t="str">
        <f t="shared" ca="1" si="4"/>
        <v>2022/11/15</v>
      </c>
      <c r="F7">
        <f t="shared" ca="1" si="5"/>
        <v>15</v>
      </c>
      <c r="G7">
        <f t="shared" ca="1" si="6"/>
        <v>11</v>
      </c>
      <c r="H7" t="str">
        <f t="shared" ca="1" si="7"/>
        <v>15:11</v>
      </c>
      <c r="I7" t="str">
        <f t="shared" ca="1" si="8"/>
        <v>15:11</v>
      </c>
      <c r="J7">
        <f t="shared" ca="1" si="9"/>
        <v>21</v>
      </c>
      <c r="K7">
        <f t="shared" ca="1" si="10"/>
        <v>14</v>
      </c>
      <c r="L7">
        <f t="shared" ca="1" si="11"/>
        <v>28</v>
      </c>
      <c r="M7">
        <f t="shared" ca="1" si="12"/>
        <v>27</v>
      </c>
      <c r="N7">
        <f t="shared" ca="1" si="13"/>
        <v>7</v>
      </c>
      <c r="O7" t="str">
        <f t="shared" ca="1" si="14"/>
        <v>(''2022/11/15'',''15:11'',21,14,28,7),</v>
      </c>
    </row>
    <row r="8" spans="1:15">
      <c r="A8">
        <f t="shared" ca="1" si="0"/>
        <v>5</v>
      </c>
      <c r="B8">
        <f t="shared" ca="1" si="1"/>
        <v>2</v>
      </c>
      <c r="C8">
        <f t="shared" ca="1" si="2"/>
        <v>2024</v>
      </c>
      <c r="D8" t="str">
        <f t="shared" ca="1" si="3"/>
        <v>5/2/2024</v>
      </c>
      <c r="E8" t="str">
        <f t="shared" ca="1" si="4"/>
        <v>2024/02/05</v>
      </c>
      <c r="F8">
        <f t="shared" ca="1" si="5"/>
        <v>11</v>
      </c>
      <c r="G8">
        <f t="shared" ca="1" si="6"/>
        <v>9</v>
      </c>
      <c r="H8" t="str">
        <f t="shared" ca="1" si="7"/>
        <v>11:9</v>
      </c>
      <c r="I8" t="str">
        <f t="shared" ca="1" si="8"/>
        <v>11:09</v>
      </c>
      <c r="J8">
        <f t="shared" ca="1" si="9"/>
        <v>8</v>
      </c>
      <c r="K8">
        <f t="shared" ca="1" si="10"/>
        <v>12</v>
      </c>
      <c r="L8">
        <f t="shared" ca="1" si="11"/>
        <v>18</v>
      </c>
      <c r="M8">
        <f t="shared" ca="1" si="12"/>
        <v>9</v>
      </c>
      <c r="N8">
        <f t="shared" ca="1" si="13"/>
        <v>3</v>
      </c>
      <c r="O8" t="str">
        <f t="shared" ca="1" si="14"/>
        <v>(''2024/02/05'',''11:09'',8,12,18,3),</v>
      </c>
    </row>
    <row r="9" spans="1:15">
      <c r="A9">
        <f t="shared" ca="1" si="0"/>
        <v>25</v>
      </c>
      <c r="B9">
        <f t="shared" ca="1" si="1"/>
        <v>5</v>
      </c>
      <c r="C9">
        <f t="shared" ca="1" si="2"/>
        <v>2023</v>
      </c>
      <c r="D9" t="str">
        <f t="shared" ca="1" si="3"/>
        <v>25/5/2023</v>
      </c>
      <c r="E9" t="str">
        <f t="shared" ca="1" si="4"/>
        <v>2023/05/25</v>
      </c>
      <c r="F9">
        <f t="shared" ca="1" si="5"/>
        <v>14</v>
      </c>
      <c r="G9">
        <f t="shared" ca="1" si="6"/>
        <v>24</v>
      </c>
      <c r="H9" t="str">
        <f t="shared" ca="1" si="7"/>
        <v>14:24</v>
      </c>
      <c r="I9" t="str">
        <f t="shared" ca="1" si="8"/>
        <v>14:24</v>
      </c>
      <c r="J9">
        <f t="shared" ca="1" si="9"/>
        <v>11</v>
      </c>
      <c r="K9">
        <f t="shared" ca="1" si="10"/>
        <v>4</v>
      </c>
      <c r="L9">
        <f t="shared" ca="1" si="11"/>
        <v>25</v>
      </c>
      <c r="M9">
        <f t="shared" ca="1" si="12"/>
        <v>25</v>
      </c>
      <c r="N9">
        <f t="shared" ca="1" si="13"/>
        <v>5</v>
      </c>
      <c r="O9" t="str">
        <f t="shared" ca="1" si="14"/>
        <v>(''2023/05/25'',''14:24'',11,4,25,5),</v>
      </c>
    </row>
    <row r="10" spans="1:15">
      <c r="A10">
        <f t="shared" ca="1" si="0"/>
        <v>10</v>
      </c>
      <c r="B10">
        <f t="shared" ca="1" si="1"/>
        <v>1</v>
      </c>
      <c r="C10">
        <f t="shared" ca="1" si="2"/>
        <v>2023</v>
      </c>
      <c r="D10" t="str">
        <f t="shared" ca="1" si="3"/>
        <v>10/1/2023</v>
      </c>
      <c r="E10" t="str">
        <f t="shared" ca="1" si="4"/>
        <v>2023/01/10</v>
      </c>
      <c r="F10">
        <f t="shared" ca="1" si="5"/>
        <v>18</v>
      </c>
      <c r="G10">
        <f t="shared" ca="1" si="6"/>
        <v>11</v>
      </c>
      <c r="H10" t="str">
        <f t="shared" ca="1" si="7"/>
        <v>18:11</v>
      </c>
      <c r="I10" t="str">
        <f t="shared" ca="1" si="8"/>
        <v>18:11</v>
      </c>
      <c r="J10">
        <f t="shared" ca="1" si="9"/>
        <v>31</v>
      </c>
      <c r="K10">
        <f t="shared" ca="1" si="10"/>
        <v>12</v>
      </c>
      <c r="L10">
        <f t="shared" ca="1" si="11"/>
        <v>6</v>
      </c>
      <c r="M10">
        <f t="shared" ca="1" si="12"/>
        <v>19</v>
      </c>
      <c r="N10">
        <f t="shared" ca="1" si="13"/>
        <v>2</v>
      </c>
      <c r="O10" t="str">
        <f t="shared" ca="1" si="14"/>
        <v>(''2023/01/10'',''18:11'',31,12,6,2),</v>
      </c>
    </row>
    <row r="11" spans="1:15">
      <c r="A11">
        <f t="shared" ca="1" si="0"/>
        <v>28</v>
      </c>
      <c r="B11">
        <f t="shared" ca="1" si="1"/>
        <v>6</v>
      </c>
      <c r="C11">
        <f t="shared" ca="1" si="2"/>
        <v>2022</v>
      </c>
      <c r="D11" t="str">
        <f t="shared" ca="1" si="3"/>
        <v>28/6/2022</v>
      </c>
      <c r="E11" t="str">
        <f t="shared" ca="1" si="4"/>
        <v>2022/06/28</v>
      </c>
      <c r="F11">
        <f t="shared" ca="1" si="5"/>
        <v>12</v>
      </c>
      <c r="G11">
        <f t="shared" ca="1" si="6"/>
        <v>28</v>
      </c>
      <c r="H11" t="str">
        <f t="shared" ca="1" si="7"/>
        <v>12:28</v>
      </c>
      <c r="I11" t="str">
        <f t="shared" ca="1" si="8"/>
        <v>12:28</v>
      </c>
      <c r="J11">
        <f t="shared" ca="1" si="9"/>
        <v>4</v>
      </c>
      <c r="K11">
        <f t="shared" ca="1" si="10"/>
        <v>14</v>
      </c>
      <c r="L11">
        <f t="shared" ca="1" si="11"/>
        <v>8</v>
      </c>
      <c r="M11">
        <f t="shared" ca="1" si="12"/>
        <v>22</v>
      </c>
      <c r="N11">
        <f t="shared" ca="1" si="13"/>
        <v>15</v>
      </c>
      <c r="O11" t="str">
        <f t="shared" ca="1" si="14"/>
        <v>(''2022/06/28'',''12:28'',4,14,8,15),</v>
      </c>
    </row>
    <row r="12" spans="1:15">
      <c r="A12">
        <f t="shared" ca="1" si="0"/>
        <v>7</v>
      </c>
      <c r="B12">
        <f t="shared" ca="1" si="1"/>
        <v>12</v>
      </c>
      <c r="C12">
        <f t="shared" ca="1" si="2"/>
        <v>2021</v>
      </c>
      <c r="D12" t="str">
        <f t="shared" ca="1" si="3"/>
        <v>7/12/2021</v>
      </c>
      <c r="E12" t="str">
        <f t="shared" ca="1" si="4"/>
        <v>2021/12/07</v>
      </c>
      <c r="F12">
        <f t="shared" ca="1" si="5"/>
        <v>15</v>
      </c>
      <c r="G12">
        <f t="shared" ca="1" si="6"/>
        <v>19</v>
      </c>
      <c r="H12" t="str">
        <f t="shared" ca="1" si="7"/>
        <v>15:19</v>
      </c>
      <c r="I12" t="str">
        <f t="shared" ca="1" si="8"/>
        <v>15:19</v>
      </c>
      <c r="J12">
        <f t="shared" ca="1" si="9"/>
        <v>32</v>
      </c>
      <c r="K12">
        <f t="shared" ca="1" si="10"/>
        <v>10</v>
      </c>
      <c r="L12">
        <f t="shared" ca="1" si="11"/>
        <v>23</v>
      </c>
      <c r="M12">
        <f t="shared" ca="1" si="12"/>
        <v>35</v>
      </c>
      <c r="N12">
        <f t="shared" ca="1" si="13"/>
        <v>23</v>
      </c>
      <c r="O12" t="str">
        <f t="shared" ca="1" si="14"/>
        <v>(''2021/12/07'',''15:19'',32,10,23,23),</v>
      </c>
    </row>
    <row r="13" spans="1:15">
      <c r="A13">
        <f t="shared" ca="1" si="0"/>
        <v>22</v>
      </c>
      <c r="B13">
        <f t="shared" ca="1" si="1"/>
        <v>3</v>
      </c>
      <c r="C13">
        <f t="shared" ca="1" si="2"/>
        <v>2023</v>
      </c>
      <c r="D13" t="str">
        <f t="shared" ca="1" si="3"/>
        <v>22/3/2023</v>
      </c>
      <c r="E13" t="str">
        <f t="shared" ca="1" si="4"/>
        <v>2023/03/22</v>
      </c>
      <c r="F13">
        <f t="shared" ca="1" si="5"/>
        <v>18</v>
      </c>
      <c r="G13">
        <f t="shared" ca="1" si="6"/>
        <v>40</v>
      </c>
      <c r="H13" t="str">
        <f t="shared" ca="1" si="7"/>
        <v>18:40</v>
      </c>
      <c r="I13" t="str">
        <f t="shared" ca="1" si="8"/>
        <v>18:40</v>
      </c>
      <c r="J13">
        <f t="shared" ca="1" si="9"/>
        <v>8</v>
      </c>
      <c r="K13">
        <f t="shared" ca="1" si="10"/>
        <v>9</v>
      </c>
      <c r="L13">
        <f t="shared" ca="1" si="11"/>
        <v>3</v>
      </c>
      <c r="M13">
        <f t="shared" ca="1" si="12"/>
        <v>1</v>
      </c>
      <c r="N13">
        <f t="shared" ca="1" si="13"/>
        <v>29</v>
      </c>
      <c r="O13" t="str">
        <f t="shared" ca="1" si="14"/>
        <v>(''2023/03/22'',''18:40'',8,9,3,29),</v>
      </c>
    </row>
    <row r="14" spans="1:15">
      <c r="A14">
        <f t="shared" ca="1" si="0"/>
        <v>2</v>
      </c>
      <c r="B14">
        <f t="shared" ca="1" si="1"/>
        <v>8</v>
      </c>
      <c r="C14">
        <f t="shared" ca="1" si="2"/>
        <v>2022</v>
      </c>
      <c r="D14" t="str">
        <f t="shared" ca="1" si="3"/>
        <v>2/8/2022</v>
      </c>
      <c r="E14" t="str">
        <f t="shared" ca="1" si="4"/>
        <v>2022/08/02</v>
      </c>
      <c r="F14">
        <f t="shared" ca="1" si="5"/>
        <v>10</v>
      </c>
      <c r="G14">
        <f t="shared" ca="1" si="6"/>
        <v>13</v>
      </c>
      <c r="H14" t="str">
        <f t="shared" ca="1" si="7"/>
        <v>10:13</v>
      </c>
      <c r="I14" t="str">
        <f t="shared" ca="1" si="8"/>
        <v>10:13</v>
      </c>
      <c r="J14">
        <f t="shared" ca="1" si="9"/>
        <v>10</v>
      </c>
      <c r="K14">
        <f t="shared" ca="1" si="10"/>
        <v>1</v>
      </c>
      <c r="L14">
        <f t="shared" ca="1" si="11"/>
        <v>17</v>
      </c>
      <c r="M14">
        <f t="shared" ca="1" si="12"/>
        <v>30</v>
      </c>
      <c r="N14">
        <f t="shared" ca="1" si="13"/>
        <v>10</v>
      </c>
      <c r="O14" t="str">
        <f t="shared" ca="1" si="14"/>
        <v>(''2022/08/02'',''10:13'',10,1,17,10),</v>
      </c>
    </row>
    <row r="15" spans="1:15">
      <c r="A15">
        <f t="shared" ca="1" si="0"/>
        <v>9</v>
      </c>
      <c r="B15">
        <f t="shared" ca="1" si="1"/>
        <v>9</v>
      </c>
      <c r="C15">
        <f t="shared" ca="1" si="2"/>
        <v>2021</v>
      </c>
      <c r="D15" t="str">
        <f t="shared" ca="1" si="3"/>
        <v>9/9/2021</v>
      </c>
      <c r="E15" t="str">
        <f t="shared" ca="1" si="4"/>
        <v>2021/09/09</v>
      </c>
      <c r="F15">
        <f t="shared" ca="1" si="5"/>
        <v>15</v>
      </c>
      <c r="G15">
        <f t="shared" ca="1" si="6"/>
        <v>33</v>
      </c>
      <c r="H15" t="str">
        <f t="shared" ca="1" si="7"/>
        <v>15:33</v>
      </c>
      <c r="I15" t="str">
        <f t="shared" ca="1" si="8"/>
        <v>15:33</v>
      </c>
      <c r="J15">
        <f t="shared" ca="1" si="9"/>
        <v>24</v>
      </c>
      <c r="K15">
        <f t="shared" ca="1" si="10"/>
        <v>24</v>
      </c>
      <c r="L15">
        <f t="shared" ca="1" si="11"/>
        <v>27</v>
      </c>
      <c r="M15">
        <f t="shared" ca="1" si="12"/>
        <v>9</v>
      </c>
      <c r="N15">
        <f t="shared" ca="1" si="13"/>
        <v>21</v>
      </c>
      <c r="O15" t="str">
        <f t="shared" ca="1" si="14"/>
        <v>(''2021/09/09'',''15:33'',24,24,27,21),</v>
      </c>
    </row>
    <row r="16" spans="1:15">
      <c r="A16">
        <f t="shared" ca="1" si="0"/>
        <v>26</v>
      </c>
      <c r="B16">
        <f t="shared" ca="1" si="1"/>
        <v>5</v>
      </c>
      <c r="C16">
        <f t="shared" ca="1" si="2"/>
        <v>2022</v>
      </c>
      <c r="D16" t="str">
        <f t="shared" ca="1" si="3"/>
        <v>26/5/2022</v>
      </c>
      <c r="E16" t="str">
        <f t="shared" ca="1" si="4"/>
        <v>2022/05/26</v>
      </c>
      <c r="F16">
        <f t="shared" ca="1" si="5"/>
        <v>8</v>
      </c>
      <c r="G16">
        <f t="shared" ca="1" si="6"/>
        <v>11</v>
      </c>
      <c r="H16" t="str">
        <f t="shared" ca="1" si="7"/>
        <v>8:11</v>
      </c>
      <c r="I16" t="str">
        <f t="shared" ca="1" si="8"/>
        <v>08:11</v>
      </c>
      <c r="J16">
        <f t="shared" ca="1" si="9"/>
        <v>3</v>
      </c>
      <c r="K16">
        <f t="shared" ca="1" si="10"/>
        <v>20</v>
      </c>
      <c r="L16">
        <f t="shared" ca="1" si="11"/>
        <v>17</v>
      </c>
      <c r="M16">
        <f t="shared" ca="1" si="12"/>
        <v>4</v>
      </c>
      <c r="N16">
        <f t="shared" ca="1" si="13"/>
        <v>6</v>
      </c>
      <c r="O16" t="str">
        <f t="shared" ca="1" si="14"/>
        <v>(''2022/05/26'',''08:11'',3,20,17,6),</v>
      </c>
    </row>
    <row r="17" spans="1:15">
      <c r="A17">
        <f t="shared" ca="1" si="0"/>
        <v>3</v>
      </c>
      <c r="B17">
        <f t="shared" ca="1" si="1"/>
        <v>8</v>
      </c>
      <c r="C17">
        <f t="shared" ca="1" si="2"/>
        <v>2024</v>
      </c>
      <c r="D17" t="str">
        <f t="shared" ca="1" si="3"/>
        <v>3/8/2024</v>
      </c>
      <c r="E17" t="str">
        <f t="shared" ca="1" si="4"/>
        <v>2024/08/03</v>
      </c>
      <c r="F17">
        <f t="shared" ca="1" si="5"/>
        <v>10</v>
      </c>
      <c r="G17">
        <f t="shared" ca="1" si="6"/>
        <v>58</v>
      </c>
      <c r="H17" t="str">
        <f t="shared" ca="1" si="7"/>
        <v>10:58</v>
      </c>
      <c r="I17" t="str">
        <f t="shared" ca="1" si="8"/>
        <v>10:58</v>
      </c>
      <c r="J17">
        <f t="shared" ca="1" si="9"/>
        <v>24</v>
      </c>
      <c r="K17">
        <f t="shared" ca="1" si="10"/>
        <v>8</v>
      </c>
      <c r="L17">
        <f t="shared" ca="1" si="11"/>
        <v>25</v>
      </c>
      <c r="M17">
        <f t="shared" ca="1" si="12"/>
        <v>8</v>
      </c>
      <c r="N17">
        <f t="shared" ca="1" si="13"/>
        <v>6</v>
      </c>
      <c r="O17" t="str">
        <f t="shared" ca="1" si="14"/>
        <v>(''2024/08/03'',''10:58'',24,8,25,6),</v>
      </c>
    </row>
    <row r="18" spans="1:15">
      <c r="A18">
        <f t="shared" ca="1" si="0"/>
        <v>9</v>
      </c>
      <c r="B18">
        <f t="shared" ca="1" si="1"/>
        <v>8</v>
      </c>
      <c r="C18">
        <f t="shared" ca="1" si="2"/>
        <v>2022</v>
      </c>
      <c r="D18" t="str">
        <f t="shared" ca="1" si="3"/>
        <v>9/8/2022</v>
      </c>
      <c r="E18" t="str">
        <f t="shared" ca="1" si="4"/>
        <v>2022/08/09</v>
      </c>
      <c r="F18">
        <f t="shared" ca="1" si="5"/>
        <v>13</v>
      </c>
      <c r="G18">
        <f t="shared" ca="1" si="6"/>
        <v>43</v>
      </c>
      <c r="H18" t="str">
        <f t="shared" ca="1" si="7"/>
        <v>13:43</v>
      </c>
      <c r="I18" t="str">
        <f t="shared" ca="1" si="8"/>
        <v>13:43</v>
      </c>
      <c r="J18">
        <f t="shared" ca="1" si="9"/>
        <v>5</v>
      </c>
      <c r="K18">
        <f t="shared" ca="1" si="10"/>
        <v>4</v>
      </c>
      <c r="L18">
        <f t="shared" ca="1" si="11"/>
        <v>26</v>
      </c>
      <c r="M18">
        <f t="shared" ca="1" si="12"/>
        <v>4</v>
      </c>
      <c r="N18">
        <f t="shared" ca="1" si="13"/>
        <v>24</v>
      </c>
      <c r="O18" t="str">
        <f t="shared" ca="1" si="14"/>
        <v>(''2022/08/09'',''13:43'',5,4,26,24),</v>
      </c>
    </row>
    <row r="19" spans="1:15">
      <c r="A19">
        <f t="shared" ca="1" si="0"/>
        <v>14</v>
      </c>
      <c r="B19">
        <f t="shared" ca="1" si="1"/>
        <v>12</v>
      </c>
      <c r="C19">
        <f t="shared" ca="1" si="2"/>
        <v>2020</v>
      </c>
      <c r="D19" t="str">
        <f t="shared" ca="1" si="3"/>
        <v>14/12/2020</v>
      </c>
      <c r="E19" t="str">
        <f t="shared" ca="1" si="4"/>
        <v>2020/12/14</v>
      </c>
      <c r="F19">
        <f t="shared" ca="1" si="5"/>
        <v>14</v>
      </c>
      <c r="G19">
        <f t="shared" ca="1" si="6"/>
        <v>3</v>
      </c>
      <c r="H19" t="str">
        <f t="shared" ca="1" si="7"/>
        <v>14:3</v>
      </c>
      <c r="I19" t="str">
        <f t="shared" ca="1" si="8"/>
        <v>14:03</v>
      </c>
      <c r="J19">
        <f t="shared" ca="1" si="9"/>
        <v>34</v>
      </c>
      <c r="K19">
        <f t="shared" ca="1" si="10"/>
        <v>24</v>
      </c>
      <c r="L19">
        <f t="shared" ca="1" si="11"/>
        <v>28</v>
      </c>
      <c r="M19">
        <f t="shared" ca="1" si="12"/>
        <v>36</v>
      </c>
      <c r="N19">
        <f t="shared" ca="1" si="13"/>
        <v>7</v>
      </c>
      <c r="O19" t="str">
        <f t="shared" ca="1" si="14"/>
        <v>(''2020/12/14'',''14:03'',34,24,28,7),</v>
      </c>
    </row>
    <row r="20" spans="1:15">
      <c r="A20">
        <f t="shared" ca="1" si="0"/>
        <v>9</v>
      </c>
      <c r="B20">
        <f t="shared" ca="1" si="1"/>
        <v>9</v>
      </c>
      <c r="C20">
        <f t="shared" ca="1" si="2"/>
        <v>2021</v>
      </c>
      <c r="D20" t="str">
        <f t="shared" ca="1" si="3"/>
        <v>9/9/2021</v>
      </c>
      <c r="E20" t="str">
        <f t="shared" ca="1" si="4"/>
        <v>2021/09/09</v>
      </c>
      <c r="F20">
        <f t="shared" ca="1" si="5"/>
        <v>12</v>
      </c>
      <c r="G20">
        <f t="shared" ca="1" si="6"/>
        <v>48</v>
      </c>
      <c r="H20" t="str">
        <f t="shared" ca="1" si="7"/>
        <v>12:48</v>
      </c>
      <c r="I20" t="str">
        <f t="shared" ca="1" si="8"/>
        <v>12:48</v>
      </c>
      <c r="J20">
        <f t="shared" ca="1" si="9"/>
        <v>27</v>
      </c>
      <c r="K20">
        <f t="shared" ca="1" si="10"/>
        <v>25</v>
      </c>
      <c r="L20">
        <f t="shared" ca="1" si="11"/>
        <v>30</v>
      </c>
      <c r="M20">
        <f t="shared" ca="1" si="12"/>
        <v>25</v>
      </c>
      <c r="N20">
        <f t="shared" ca="1" si="13"/>
        <v>19</v>
      </c>
      <c r="O20" t="str">
        <f t="shared" ca="1" si="14"/>
        <v>(''2021/09/09'',''12:48'',27,25,30,19),</v>
      </c>
    </row>
    <row r="21" spans="1:15">
      <c r="A21">
        <f t="shared" ca="1" si="0"/>
        <v>16</v>
      </c>
      <c r="B21">
        <f t="shared" ca="1" si="1"/>
        <v>1</v>
      </c>
      <c r="C21">
        <f t="shared" ca="1" si="2"/>
        <v>2024</v>
      </c>
      <c r="D21" t="str">
        <f t="shared" ca="1" si="3"/>
        <v>16/1/2024</v>
      </c>
      <c r="E21" t="str">
        <f t="shared" ca="1" si="4"/>
        <v>2024/01/16</v>
      </c>
      <c r="F21">
        <f t="shared" ca="1" si="5"/>
        <v>16</v>
      </c>
      <c r="G21">
        <f t="shared" ca="1" si="6"/>
        <v>58</v>
      </c>
      <c r="H21" t="str">
        <f t="shared" ca="1" si="7"/>
        <v>16:58</v>
      </c>
      <c r="I21" t="str">
        <f t="shared" ca="1" si="8"/>
        <v>16:58</v>
      </c>
      <c r="J21">
        <f t="shared" ca="1" si="9"/>
        <v>29</v>
      </c>
      <c r="K21">
        <f t="shared" ca="1" si="10"/>
        <v>19</v>
      </c>
      <c r="L21">
        <f t="shared" ca="1" si="11"/>
        <v>15</v>
      </c>
      <c r="M21">
        <f t="shared" ca="1" si="12"/>
        <v>11</v>
      </c>
      <c r="N21">
        <f t="shared" ca="1" si="13"/>
        <v>26</v>
      </c>
      <c r="O21" t="str">
        <f t="shared" ca="1" si="14"/>
        <v>(''2024/01/16'',''16:58'',29,19,15,26),</v>
      </c>
    </row>
    <row r="22" spans="1:15">
      <c r="A22">
        <f t="shared" ca="1" si="0"/>
        <v>17</v>
      </c>
      <c r="B22">
        <f t="shared" ca="1" si="1"/>
        <v>11</v>
      </c>
      <c r="C22">
        <f t="shared" ca="1" si="2"/>
        <v>2021</v>
      </c>
      <c r="D22" t="str">
        <f t="shared" ca="1" si="3"/>
        <v>17/11/2021</v>
      </c>
      <c r="E22" t="str">
        <f t="shared" ca="1" si="4"/>
        <v>2021/11/17</v>
      </c>
      <c r="F22">
        <f t="shared" ca="1" si="5"/>
        <v>9</v>
      </c>
      <c r="G22">
        <f t="shared" ca="1" si="6"/>
        <v>21</v>
      </c>
      <c r="H22" t="str">
        <f t="shared" ca="1" si="7"/>
        <v>9:21</v>
      </c>
      <c r="I22" t="str">
        <f t="shared" ca="1" si="8"/>
        <v>09:21</v>
      </c>
      <c r="J22">
        <f t="shared" ca="1" si="9"/>
        <v>16</v>
      </c>
      <c r="K22">
        <f t="shared" ca="1" si="10"/>
        <v>7</v>
      </c>
      <c r="L22">
        <f t="shared" ca="1" si="11"/>
        <v>31</v>
      </c>
      <c r="M22">
        <f t="shared" ca="1" si="12"/>
        <v>32</v>
      </c>
      <c r="N22">
        <f t="shared" ca="1" si="13"/>
        <v>12</v>
      </c>
      <c r="O22" t="str">
        <f t="shared" ca="1" si="14"/>
        <v>(''2021/11/17'',''09:21'',16,7,31,12),</v>
      </c>
    </row>
    <row r="23" spans="1:15">
      <c r="A23">
        <f t="shared" ca="1" si="0"/>
        <v>27</v>
      </c>
      <c r="B23">
        <f t="shared" ca="1" si="1"/>
        <v>10</v>
      </c>
      <c r="C23">
        <f t="shared" ca="1" si="2"/>
        <v>2022</v>
      </c>
      <c r="D23" t="str">
        <f t="shared" ca="1" si="3"/>
        <v>27/10/2022</v>
      </c>
      <c r="E23" t="str">
        <f t="shared" ca="1" si="4"/>
        <v>2022/10/27</v>
      </c>
      <c r="F23">
        <f t="shared" ca="1" si="5"/>
        <v>14</v>
      </c>
      <c r="G23">
        <f t="shared" ca="1" si="6"/>
        <v>5</v>
      </c>
      <c r="H23" t="str">
        <f t="shared" ca="1" si="7"/>
        <v>14:5</v>
      </c>
      <c r="I23" t="str">
        <f t="shared" ca="1" si="8"/>
        <v>14:05</v>
      </c>
      <c r="J23">
        <f t="shared" ca="1" si="9"/>
        <v>13</v>
      </c>
      <c r="K23">
        <f t="shared" ca="1" si="10"/>
        <v>17</v>
      </c>
      <c r="L23">
        <f t="shared" ca="1" si="11"/>
        <v>26</v>
      </c>
      <c r="M23">
        <f t="shared" ca="1" si="12"/>
        <v>39</v>
      </c>
      <c r="N23">
        <f t="shared" ca="1" si="13"/>
        <v>15</v>
      </c>
      <c r="O23" t="str">
        <f t="shared" ca="1" si="14"/>
        <v>(''2022/10/27'',''14:05'',13,17,26,15),</v>
      </c>
    </row>
    <row r="24" spans="1:15">
      <c r="A24">
        <f t="shared" ca="1" si="0"/>
        <v>22</v>
      </c>
      <c r="B24">
        <f t="shared" ca="1" si="1"/>
        <v>4</v>
      </c>
      <c r="C24">
        <f t="shared" ca="1" si="2"/>
        <v>2022</v>
      </c>
      <c r="D24" t="str">
        <f t="shared" ca="1" si="3"/>
        <v>22/4/2022</v>
      </c>
      <c r="E24" t="str">
        <f t="shared" ca="1" si="4"/>
        <v>2022/04/22</v>
      </c>
      <c r="F24">
        <f t="shared" ca="1" si="5"/>
        <v>10</v>
      </c>
      <c r="G24">
        <f t="shared" ca="1" si="6"/>
        <v>41</v>
      </c>
      <c r="H24" t="str">
        <f t="shared" ca="1" si="7"/>
        <v>10:41</v>
      </c>
      <c r="I24" t="str">
        <f t="shared" ca="1" si="8"/>
        <v>10:41</v>
      </c>
      <c r="J24">
        <f t="shared" ca="1" si="9"/>
        <v>32</v>
      </c>
      <c r="K24">
        <f t="shared" ca="1" si="10"/>
        <v>25</v>
      </c>
      <c r="L24">
        <f t="shared" ca="1" si="11"/>
        <v>16</v>
      </c>
      <c r="M24">
        <f t="shared" ca="1" si="12"/>
        <v>6</v>
      </c>
      <c r="N24">
        <f t="shared" ca="1" si="13"/>
        <v>24</v>
      </c>
      <c r="O24" t="str">
        <f t="shared" ca="1" si="14"/>
        <v>(''2022/04/22'',''10:41'',32,25,16,24),</v>
      </c>
    </row>
    <row r="25" spans="1:15">
      <c r="A25">
        <f t="shared" ca="1" si="0"/>
        <v>10</v>
      </c>
      <c r="B25">
        <f t="shared" ca="1" si="1"/>
        <v>11</v>
      </c>
      <c r="C25">
        <f t="shared" ca="1" si="2"/>
        <v>2022</v>
      </c>
      <c r="D25" t="str">
        <f t="shared" ca="1" si="3"/>
        <v>10/11/2022</v>
      </c>
      <c r="E25" t="str">
        <f t="shared" ca="1" si="4"/>
        <v>2022/11/10</v>
      </c>
      <c r="F25">
        <f t="shared" ca="1" si="5"/>
        <v>17</v>
      </c>
      <c r="G25">
        <f t="shared" ca="1" si="6"/>
        <v>31</v>
      </c>
      <c r="H25" t="str">
        <f t="shared" ca="1" si="7"/>
        <v>17:31</v>
      </c>
      <c r="I25" t="str">
        <f t="shared" ca="1" si="8"/>
        <v>17:31</v>
      </c>
      <c r="J25">
        <f t="shared" ca="1" si="9"/>
        <v>27</v>
      </c>
      <c r="K25">
        <f t="shared" ca="1" si="10"/>
        <v>16</v>
      </c>
      <c r="L25">
        <f t="shared" ca="1" si="11"/>
        <v>11</v>
      </c>
      <c r="M25">
        <f t="shared" ca="1" si="12"/>
        <v>17</v>
      </c>
      <c r="N25">
        <f t="shared" ca="1" si="13"/>
        <v>23</v>
      </c>
      <c r="O25" t="str">
        <f t="shared" ca="1" si="14"/>
        <v>(''2022/11/10'',''17:31'',27,16,11,23),</v>
      </c>
    </row>
    <row r="26" spans="1:15">
      <c r="A26">
        <f t="shared" ca="1" si="0"/>
        <v>14</v>
      </c>
      <c r="B26">
        <f t="shared" ca="1" si="1"/>
        <v>10</v>
      </c>
      <c r="C26">
        <f t="shared" ca="1" si="2"/>
        <v>2020</v>
      </c>
      <c r="D26" t="str">
        <f t="shared" ca="1" si="3"/>
        <v>14/10/2020</v>
      </c>
      <c r="E26" t="str">
        <f t="shared" ca="1" si="4"/>
        <v>2020/10/14</v>
      </c>
      <c r="F26">
        <f t="shared" ca="1" si="5"/>
        <v>16</v>
      </c>
      <c r="G26">
        <f t="shared" ca="1" si="6"/>
        <v>47</v>
      </c>
      <c r="H26" t="str">
        <f t="shared" ca="1" si="7"/>
        <v>16:47</v>
      </c>
      <c r="I26" t="str">
        <f t="shared" ca="1" si="8"/>
        <v>16:47</v>
      </c>
      <c r="J26">
        <f t="shared" ca="1" si="9"/>
        <v>19</v>
      </c>
      <c r="K26">
        <f t="shared" ca="1" si="10"/>
        <v>6</v>
      </c>
      <c r="L26">
        <f t="shared" ca="1" si="11"/>
        <v>13</v>
      </c>
      <c r="M26">
        <f t="shared" ca="1" si="12"/>
        <v>32</v>
      </c>
      <c r="N26">
        <f t="shared" ca="1" si="13"/>
        <v>12</v>
      </c>
      <c r="O26" t="str">
        <f t="shared" ca="1" si="14"/>
        <v>(''2020/10/14'',''16:47'',19,6,13,12),</v>
      </c>
    </row>
    <row r="27" spans="1:15">
      <c r="A27">
        <f t="shared" ca="1" si="0"/>
        <v>1</v>
      </c>
      <c r="B27">
        <f t="shared" ca="1" si="1"/>
        <v>6</v>
      </c>
      <c r="C27">
        <f t="shared" ca="1" si="2"/>
        <v>2023</v>
      </c>
      <c r="D27" t="str">
        <f t="shared" ca="1" si="3"/>
        <v>1/6/2023</v>
      </c>
      <c r="E27" t="str">
        <f t="shared" ca="1" si="4"/>
        <v>2023/06/01</v>
      </c>
      <c r="F27">
        <f t="shared" ca="1" si="5"/>
        <v>17</v>
      </c>
      <c r="G27">
        <f t="shared" ca="1" si="6"/>
        <v>44</v>
      </c>
      <c r="H27" t="str">
        <f t="shared" ca="1" si="7"/>
        <v>17:44</v>
      </c>
      <c r="I27" t="str">
        <f t="shared" ca="1" si="8"/>
        <v>17:44</v>
      </c>
      <c r="J27">
        <f t="shared" ca="1" si="9"/>
        <v>26</v>
      </c>
      <c r="K27">
        <f t="shared" ca="1" si="10"/>
        <v>24</v>
      </c>
      <c r="L27">
        <f t="shared" ca="1" si="11"/>
        <v>13</v>
      </c>
      <c r="M27">
        <f t="shared" ca="1" si="12"/>
        <v>21</v>
      </c>
      <c r="N27">
        <f t="shared" ca="1" si="13"/>
        <v>19</v>
      </c>
      <c r="O27" t="str">
        <f t="shared" ca="1" si="14"/>
        <v>(''2023/06/01'',''17:44'',26,24,13,19),</v>
      </c>
    </row>
    <row r="28" spans="1:15">
      <c r="A28">
        <f t="shared" ca="1" si="0"/>
        <v>2</v>
      </c>
      <c r="B28">
        <f t="shared" ca="1" si="1"/>
        <v>11</v>
      </c>
      <c r="C28">
        <f t="shared" ca="1" si="2"/>
        <v>2020</v>
      </c>
      <c r="D28" t="str">
        <f t="shared" ca="1" si="3"/>
        <v>2/11/2020</v>
      </c>
      <c r="E28" t="str">
        <f t="shared" ca="1" si="4"/>
        <v>2020/11/02</v>
      </c>
      <c r="F28">
        <f t="shared" ca="1" si="5"/>
        <v>17</v>
      </c>
      <c r="G28">
        <f t="shared" ca="1" si="6"/>
        <v>29</v>
      </c>
      <c r="H28" t="str">
        <f t="shared" ca="1" si="7"/>
        <v>17:29</v>
      </c>
      <c r="I28" t="str">
        <f t="shared" ca="1" si="8"/>
        <v>17:29</v>
      </c>
      <c r="J28">
        <f t="shared" ca="1" si="9"/>
        <v>7</v>
      </c>
      <c r="K28">
        <f t="shared" ca="1" si="10"/>
        <v>21</v>
      </c>
      <c r="L28">
        <f t="shared" ca="1" si="11"/>
        <v>15</v>
      </c>
      <c r="M28">
        <f t="shared" ca="1" si="12"/>
        <v>42</v>
      </c>
      <c r="N28">
        <f t="shared" ca="1" si="13"/>
        <v>26</v>
      </c>
      <c r="O28" t="str">
        <f t="shared" ca="1" si="14"/>
        <v>(''2020/11/02'',''17:29'',7,21,15,26),</v>
      </c>
    </row>
    <row r="29" spans="1:15">
      <c r="A29">
        <f t="shared" ca="1" si="0"/>
        <v>24</v>
      </c>
      <c r="B29">
        <f t="shared" ca="1" si="1"/>
        <v>9</v>
      </c>
      <c r="C29">
        <f t="shared" ca="1" si="2"/>
        <v>2021</v>
      </c>
      <c r="D29" t="str">
        <f t="shared" ca="1" si="3"/>
        <v>24/9/2021</v>
      </c>
      <c r="E29" t="str">
        <f t="shared" ca="1" si="4"/>
        <v>2021/09/24</v>
      </c>
      <c r="F29">
        <f t="shared" ca="1" si="5"/>
        <v>12</v>
      </c>
      <c r="G29">
        <f t="shared" ca="1" si="6"/>
        <v>46</v>
      </c>
      <c r="H29" t="str">
        <f t="shared" ca="1" si="7"/>
        <v>12:46</v>
      </c>
      <c r="I29" t="str">
        <f t="shared" ca="1" si="8"/>
        <v>12:46</v>
      </c>
      <c r="J29">
        <f t="shared" ca="1" si="9"/>
        <v>6</v>
      </c>
      <c r="K29">
        <f t="shared" ca="1" si="10"/>
        <v>24</v>
      </c>
      <c r="L29">
        <f t="shared" ca="1" si="11"/>
        <v>18</v>
      </c>
      <c r="M29">
        <f t="shared" ca="1" si="12"/>
        <v>36</v>
      </c>
      <c r="N29">
        <f t="shared" ca="1" si="13"/>
        <v>8</v>
      </c>
      <c r="O29" t="str">
        <f t="shared" ca="1" si="14"/>
        <v>(''2021/09/24'',''12:46'',6,24,18,8),</v>
      </c>
    </row>
    <row r="30" spans="1:15">
      <c r="A30">
        <f t="shared" ca="1" si="0"/>
        <v>19</v>
      </c>
      <c r="B30">
        <f t="shared" ca="1" si="1"/>
        <v>1</v>
      </c>
      <c r="C30">
        <f t="shared" ca="1" si="2"/>
        <v>2024</v>
      </c>
      <c r="D30" t="str">
        <f t="shared" ca="1" si="3"/>
        <v>19/1/2024</v>
      </c>
      <c r="E30" t="str">
        <f t="shared" ca="1" si="4"/>
        <v>2024/01/19</v>
      </c>
      <c r="F30">
        <f t="shared" ca="1" si="5"/>
        <v>10</v>
      </c>
      <c r="G30">
        <f t="shared" ca="1" si="6"/>
        <v>28</v>
      </c>
      <c r="H30" t="str">
        <f t="shared" ca="1" si="7"/>
        <v>10:28</v>
      </c>
      <c r="I30" t="str">
        <f t="shared" ca="1" si="8"/>
        <v>10:28</v>
      </c>
      <c r="J30">
        <f t="shared" ca="1" si="9"/>
        <v>4</v>
      </c>
      <c r="K30">
        <f t="shared" ca="1" si="10"/>
        <v>21</v>
      </c>
      <c r="L30">
        <f t="shared" ca="1" si="11"/>
        <v>4</v>
      </c>
      <c r="M30">
        <f t="shared" ca="1" si="12"/>
        <v>1</v>
      </c>
      <c r="N30">
        <f t="shared" ca="1" si="13"/>
        <v>22</v>
      </c>
      <c r="O30" t="str">
        <f t="shared" ca="1" si="14"/>
        <v>(''2024/01/19'',''10:28'',4,21,4,22),</v>
      </c>
    </row>
    <row r="31" spans="1:15">
      <c r="A31">
        <f t="shared" ca="1" si="0"/>
        <v>1</v>
      </c>
      <c r="B31">
        <f t="shared" ca="1" si="1"/>
        <v>6</v>
      </c>
      <c r="C31">
        <f t="shared" ca="1" si="2"/>
        <v>2023</v>
      </c>
      <c r="D31" t="str">
        <f t="shared" ca="1" si="3"/>
        <v>1/6/2023</v>
      </c>
      <c r="E31" t="str">
        <f t="shared" ca="1" si="4"/>
        <v>2023/06/01</v>
      </c>
      <c r="F31">
        <f t="shared" ca="1" si="5"/>
        <v>9</v>
      </c>
      <c r="G31">
        <f t="shared" ca="1" si="6"/>
        <v>13</v>
      </c>
      <c r="H31" t="str">
        <f t="shared" ca="1" si="7"/>
        <v>9:13</v>
      </c>
      <c r="I31" t="str">
        <f t="shared" ca="1" si="8"/>
        <v>09:13</v>
      </c>
      <c r="J31">
        <f t="shared" ca="1" si="9"/>
        <v>3</v>
      </c>
      <c r="K31">
        <f t="shared" ca="1" si="10"/>
        <v>8</v>
      </c>
      <c r="L31">
        <f t="shared" ca="1" si="11"/>
        <v>9</v>
      </c>
      <c r="M31">
        <f t="shared" ca="1" si="12"/>
        <v>25</v>
      </c>
      <c r="N31">
        <f t="shared" ca="1" si="13"/>
        <v>12</v>
      </c>
      <c r="O31" t="str">
        <f t="shared" ca="1" si="14"/>
        <v>(''2023/06/01'',''09:13'',3,8,9,12),</v>
      </c>
    </row>
    <row r="32" spans="1:15">
      <c r="A32">
        <f t="shared" ca="1" si="0"/>
        <v>3</v>
      </c>
      <c r="B32">
        <f t="shared" ca="1" si="1"/>
        <v>5</v>
      </c>
      <c r="C32">
        <f t="shared" ca="1" si="2"/>
        <v>2021</v>
      </c>
      <c r="D32" t="str">
        <f t="shared" ca="1" si="3"/>
        <v>3/5/2021</v>
      </c>
      <c r="E32" t="str">
        <f t="shared" ca="1" si="4"/>
        <v>2021/05/03</v>
      </c>
      <c r="F32">
        <f t="shared" ca="1" si="5"/>
        <v>15</v>
      </c>
      <c r="G32">
        <f t="shared" ca="1" si="6"/>
        <v>14</v>
      </c>
      <c r="H32" t="str">
        <f t="shared" ca="1" si="7"/>
        <v>15:14</v>
      </c>
      <c r="I32" t="str">
        <f t="shared" ca="1" si="8"/>
        <v>15:14</v>
      </c>
      <c r="J32">
        <f t="shared" ca="1" si="9"/>
        <v>11</v>
      </c>
      <c r="K32">
        <f t="shared" ca="1" si="10"/>
        <v>21</v>
      </c>
      <c r="L32">
        <f t="shared" ca="1" si="11"/>
        <v>14</v>
      </c>
      <c r="M32">
        <f t="shared" ca="1" si="12"/>
        <v>34</v>
      </c>
      <c r="N32">
        <f t="shared" ca="1" si="13"/>
        <v>7</v>
      </c>
      <c r="O32" t="str">
        <f t="shared" ca="1" si="14"/>
        <v>(''2021/05/03'',''15:14'',11,21,14,7),</v>
      </c>
    </row>
    <row r="33" spans="1:15">
      <c r="A33">
        <f t="shared" ca="1" si="0"/>
        <v>14</v>
      </c>
      <c r="B33">
        <f t="shared" ca="1" si="1"/>
        <v>7</v>
      </c>
      <c r="C33">
        <f t="shared" ca="1" si="2"/>
        <v>2023</v>
      </c>
      <c r="D33" t="str">
        <f t="shared" ca="1" si="3"/>
        <v>14/7/2023</v>
      </c>
      <c r="E33" t="str">
        <f t="shared" ca="1" si="4"/>
        <v>2023/07/14</v>
      </c>
      <c r="F33">
        <f t="shared" ca="1" si="5"/>
        <v>9</v>
      </c>
      <c r="G33">
        <f t="shared" ca="1" si="6"/>
        <v>8</v>
      </c>
      <c r="H33" t="str">
        <f t="shared" ca="1" si="7"/>
        <v>9:8</v>
      </c>
      <c r="I33" t="str">
        <f t="shared" ca="1" si="8"/>
        <v>09:08</v>
      </c>
      <c r="J33">
        <f t="shared" ca="1" si="9"/>
        <v>4</v>
      </c>
      <c r="K33">
        <f t="shared" ca="1" si="10"/>
        <v>9</v>
      </c>
      <c r="L33">
        <f t="shared" ca="1" si="11"/>
        <v>12</v>
      </c>
      <c r="M33">
        <f t="shared" ca="1" si="12"/>
        <v>10</v>
      </c>
      <c r="N33">
        <f t="shared" ca="1" si="13"/>
        <v>21</v>
      </c>
      <c r="O33" t="str">
        <f t="shared" ca="1" si="14"/>
        <v>(''2023/07/14'',''09:08'',4,9,12,21),</v>
      </c>
    </row>
    <row r="34" spans="1:15">
      <c r="A34">
        <f t="shared" ca="1" si="0"/>
        <v>10</v>
      </c>
      <c r="B34">
        <f t="shared" ca="1" si="1"/>
        <v>5</v>
      </c>
      <c r="C34">
        <f t="shared" ca="1" si="2"/>
        <v>2023</v>
      </c>
      <c r="D34" t="str">
        <f t="shared" ca="1" si="3"/>
        <v>10/5/2023</v>
      </c>
      <c r="E34" t="str">
        <f t="shared" ca="1" si="4"/>
        <v>2023/05/10</v>
      </c>
      <c r="F34">
        <f t="shared" ca="1" si="5"/>
        <v>17</v>
      </c>
      <c r="G34">
        <f t="shared" ca="1" si="6"/>
        <v>15</v>
      </c>
      <c r="H34" t="str">
        <f t="shared" ca="1" si="7"/>
        <v>17:15</v>
      </c>
      <c r="I34" t="str">
        <f t="shared" ca="1" si="8"/>
        <v>17:15</v>
      </c>
      <c r="J34">
        <f t="shared" ca="1" si="9"/>
        <v>30</v>
      </c>
      <c r="K34">
        <f t="shared" ca="1" si="10"/>
        <v>4</v>
      </c>
      <c r="L34">
        <f t="shared" ca="1" si="11"/>
        <v>11</v>
      </c>
      <c r="M34">
        <f t="shared" ca="1" si="12"/>
        <v>23</v>
      </c>
      <c r="N34">
        <f t="shared" ca="1" si="13"/>
        <v>16</v>
      </c>
      <c r="O34" t="str">
        <f t="shared" ca="1" si="14"/>
        <v>(''2023/05/10'',''17:15'',30,4,11,16),</v>
      </c>
    </row>
    <row r="35" spans="1:15">
      <c r="A35">
        <f t="shared" ca="1" si="0"/>
        <v>21</v>
      </c>
      <c r="B35">
        <f t="shared" ca="1" si="1"/>
        <v>5</v>
      </c>
      <c r="C35">
        <f t="shared" ca="1" si="2"/>
        <v>2022</v>
      </c>
      <c r="D35" t="str">
        <f t="shared" ca="1" si="3"/>
        <v>21/5/2022</v>
      </c>
      <c r="E35" t="str">
        <f t="shared" ca="1" si="4"/>
        <v>2022/05/21</v>
      </c>
      <c r="F35">
        <f t="shared" ca="1" si="5"/>
        <v>13</v>
      </c>
      <c r="G35">
        <f t="shared" ca="1" si="6"/>
        <v>59</v>
      </c>
      <c r="H35" t="str">
        <f t="shared" ca="1" si="7"/>
        <v>13:59</v>
      </c>
      <c r="I35" t="str">
        <f t="shared" ca="1" si="8"/>
        <v>13:59</v>
      </c>
      <c r="J35">
        <f t="shared" ca="1" si="9"/>
        <v>35</v>
      </c>
      <c r="K35">
        <f t="shared" ca="1" si="10"/>
        <v>14</v>
      </c>
      <c r="L35">
        <f t="shared" ca="1" si="11"/>
        <v>13</v>
      </c>
      <c r="M35">
        <f t="shared" ca="1" si="12"/>
        <v>29</v>
      </c>
      <c r="N35">
        <f t="shared" ca="1" si="13"/>
        <v>21</v>
      </c>
      <c r="O35" t="str">
        <f t="shared" ca="1" si="14"/>
        <v>(''2022/05/21'',''13:59'',35,14,13,21),</v>
      </c>
    </row>
    <row r="36" spans="1:15">
      <c r="A36">
        <f t="shared" ca="1" si="0"/>
        <v>8</v>
      </c>
      <c r="B36">
        <f t="shared" ca="1" si="1"/>
        <v>9</v>
      </c>
      <c r="C36">
        <f t="shared" ca="1" si="2"/>
        <v>2023</v>
      </c>
      <c r="D36" t="str">
        <f t="shared" ca="1" si="3"/>
        <v>8/9/2023</v>
      </c>
      <c r="E36" t="str">
        <f t="shared" ca="1" si="4"/>
        <v>2023/09/08</v>
      </c>
      <c r="F36">
        <f t="shared" ca="1" si="5"/>
        <v>9</v>
      </c>
      <c r="G36">
        <f t="shared" ca="1" si="6"/>
        <v>30</v>
      </c>
      <c r="H36" t="str">
        <f t="shared" ca="1" si="7"/>
        <v>9:30</v>
      </c>
      <c r="I36" t="str">
        <f t="shared" ca="1" si="8"/>
        <v>09:30</v>
      </c>
      <c r="J36">
        <f t="shared" ca="1" si="9"/>
        <v>34</v>
      </c>
      <c r="K36">
        <f t="shared" ca="1" si="10"/>
        <v>7</v>
      </c>
      <c r="L36">
        <f t="shared" ca="1" si="11"/>
        <v>28</v>
      </c>
      <c r="M36">
        <f t="shared" ca="1" si="12"/>
        <v>42</v>
      </c>
      <c r="N36">
        <f t="shared" ca="1" si="13"/>
        <v>22</v>
      </c>
      <c r="O36" t="str">
        <f t="shared" ca="1" si="14"/>
        <v>(''2023/09/08'',''09:30'',34,7,28,22),</v>
      </c>
    </row>
    <row r="37" spans="1:15">
      <c r="A37">
        <f t="shared" ca="1" si="0"/>
        <v>18</v>
      </c>
      <c r="B37">
        <f t="shared" ca="1" si="1"/>
        <v>6</v>
      </c>
      <c r="C37">
        <f t="shared" ca="1" si="2"/>
        <v>2022</v>
      </c>
      <c r="D37" t="str">
        <f t="shared" ca="1" si="3"/>
        <v>18/6/2022</v>
      </c>
      <c r="E37" t="str">
        <f t="shared" ca="1" si="4"/>
        <v>2022/06/18</v>
      </c>
      <c r="F37">
        <f t="shared" ca="1" si="5"/>
        <v>10</v>
      </c>
      <c r="G37">
        <f t="shared" ca="1" si="6"/>
        <v>35</v>
      </c>
      <c r="H37" t="str">
        <f t="shared" ca="1" si="7"/>
        <v>10:35</v>
      </c>
      <c r="I37" t="str">
        <f t="shared" ca="1" si="8"/>
        <v>10:35</v>
      </c>
      <c r="J37">
        <f t="shared" ca="1" si="9"/>
        <v>23</v>
      </c>
      <c r="K37">
        <f t="shared" ca="1" si="10"/>
        <v>12</v>
      </c>
      <c r="L37">
        <f t="shared" ca="1" si="11"/>
        <v>15</v>
      </c>
      <c r="M37">
        <f t="shared" ca="1" si="12"/>
        <v>35</v>
      </c>
      <c r="N37">
        <f t="shared" ca="1" si="13"/>
        <v>8</v>
      </c>
      <c r="O37" t="str">
        <f t="shared" ca="1" si="14"/>
        <v>(''2022/06/18'',''10:35'',23,12,15,8),</v>
      </c>
    </row>
    <row r="38" spans="1:15">
      <c r="A38">
        <f t="shared" ca="1" si="0"/>
        <v>2</v>
      </c>
      <c r="B38">
        <f t="shared" ca="1" si="1"/>
        <v>8</v>
      </c>
      <c r="C38">
        <f t="shared" ca="1" si="2"/>
        <v>2021</v>
      </c>
      <c r="D38" t="str">
        <f t="shared" ca="1" si="3"/>
        <v>2/8/2021</v>
      </c>
      <c r="E38" t="str">
        <f t="shared" ca="1" si="4"/>
        <v>2021/08/02</v>
      </c>
      <c r="F38">
        <f t="shared" ca="1" si="5"/>
        <v>11</v>
      </c>
      <c r="G38">
        <f t="shared" ca="1" si="6"/>
        <v>48</v>
      </c>
      <c r="H38" t="str">
        <f t="shared" ca="1" si="7"/>
        <v>11:48</v>
      </c>
      <c r="I38" t="str">
        <f t="shared" ca="1" si="8"/>
        <v>11:48</v>
      </c>
      <c r="J38">
        <f t="shared" ca="1" si="9"/>
        <v>29</v>
      </c>
      <c r="K38">
        <f t="shared" ca="1" si="10"/>
        <v>1</v>
      </c>
      <c r="L38">
        <f t="shared" ca="1" si="11"/>
        <v>11</v>
      </c>
      <c r="M38">
        <f t="shared" ca="1" si="12"/>
        <v>15</v>
      </c>
      <c r="N38">
        <f t="shared" ca="1" si="13"/>
        <v>17</v>
      </c>
      <c r="O38" t="str">
        <f t="shared" ca="1" si="14"/>
        <v>(''2021/08/02'',''11:48'',29,1,11,17),</v>
      </c>
    </row>
    <row r="39" spans="1:15">
      <c r="A39">
        <f t="shared" ca="1" si="0"/>
        <v>22</v>
      </c>
      <c r="B39">
        <f t="shared" ca="1" si="1"/>
        <v>4</v>
      </c>
      <c r="C39">
        <f t="shared" ca="1" si="2"/>
        <v>2022</v>
      </c>
      <c r="D39" t="str">
        <f t="shared" ca="1" si="3"/>
        <v>22/4/2022</v>
      </c>
      <c r="E39" t="str">
        <f t="shared" ca="1" si="4"/>
        <v>2022/04/22</v>
      </c>
      <c r="F39">
        <f t="shared" ca="1" si="5"/>
        <v>10</v>
      </c>
      <c r="G39">
        <f t="shared" ca="1" si="6"/>
        <v>16</v>
      </c>
      <c r="H39" t="str">
        <f t="shared" ca="1" si="7"/>
        <v>10:16</v>
      </c>
      <c r="I39" t="str">
        <f t="shared" ca="1" si="8"/>
        <v>10:16</v>
      </c>
      <c r="J39">
        <f t="shared" ca="1" si="9"/>
        <v>17</v>
      </c>
      <c r="K39">
        <f t="shared" ca="1" si="10"/>
        <v>9</v>
      </c>
      <c r="L39">
        <f t="shared" ca="1" si="11"/>
        <v>31</v>
      </c>
      <c r="M39">
        <f t="shared" ca="1" si="12"/>
        <v>8</v>
      </c>
      <c r="N39">
        <f t="shared" ca="1" si="13"/>
        <v>18</v>
      </c>
      <c r="O39" t="str">
        <f t="shared" ca="1" si="14"/>
        <v>(''2022/04/22'',''10:16'',17,9,31,18),</v>
      </c>
    </row>
    <row r="40" spans="1:15">
      <c r="A40">
        <f t="shared" ca="1" si="0"/>
        <v>22</v>
      </c>
      <c r="B40">
        <f t="shared" ca="1" si="1"/>
        <v>7</v>
      </c>
      <c r="C40">
        <f t="shared" ca="1" si="2"/>
        <v>2023</v>
      </c>
      <c r="D40" t="str">
        <f t="shared" ca="1" si="3"/>
        <v>22/7/2023</v>
      </c>
      <c r="E40" t="str">
        <f t="shared" ca="1" si="4"/>
        <v>2023/07/22</v>
      </c>
      <c r="F40">
        <f t="shared" ca="1" si="5"/>
        <v>8</v>
      </c>
      <c r="G40">
        <f t="shared" ca="1" si="6"/>
        <v>47</v>
      </c>
      <c r="H40" t="str">
        <f t="shared" ca="1" si="7"/>
        <v>8:47</v>
      </c>
      <c r="I40" t="str">
        <f t="shared" ca="1" si="8"/>
        <v>08:47</v>
      </c>
      <c r="J40">
        <f t="shared" ca="1" si="9"/>
        <v>5</v>
      </c>
      <c r="K40">
        <f t="shared" ca="1" si="10"/>
        <v>20</v>
      </c>
      <c r="L40">
        <f t="shared" ca="1" si="11"/>
        <v>6</v>
      </c>
      <c r="M40">
        <f t="shared" ca="1" si="12"/>
        <v>43</v>
      </c>
      <c r="N40">
        <f t="shared" ca="1" si="13"/>
        <v>22</v>
      </c>
      <c r="O40" t="str">
        <f t="shared" ca="1" si="14"/>
        <v>(''2023/07/22'',''08:47'',5,20,6,22),</v>
      </c>
    </row>
    <row r="41" spans="1:15">
      <c r="A41">
        <f t="shared" ca="1" si="0"/>
        <v>26</v>
      </c>
      <c r="B41">
        <f t="shared" ca="1" si="1"/>
        <v>4</v>
      </c>
      <c r="C41">
        <f t="shared" ca="1" si="2"/>
        <v>2024</v>
      </c>
      <c r="D41" t="str">
        <f t="shared" ca="1" si="3"/>
        <v>26/4/2024</v>
      </c>
      <c r="E41" t="str">
        <f t="shared" ca="1" si="4"/>
        <v>2024/04/26</v>
      </c>
      <c r="F41">
        <f t="shared" ca="1" si="5"/>
        <v>13</v>
      </c>
      <c r="G41">
        <f t="shared" ca="1" si="6"/>
        <v>17</v>
      </c>
      <c r="H41" t="str">
        <f t="shared" ca="1" si="7"/>
        <v>13:17</v>
      </c>
      <c r="I41" t="str">
        <f t="shared" ca="1" si="8"/>
        <v>13:17</v>
      </c>
      <c r="J41">
        <f t="shared" ca="1" si="9"/>
        <v>23</v>
      </c>
      <c r="K41">
        <f t="shared" ca="1" si="10"/>
        <v>2</v>
      </c>
      <c r="L41">
        <f t="shared" ca="1" si="11"/>
        <v>4</v>
      </c>
      <c r="M41">
        <f t="shared" ca="1" si="12"/>
        <v>26</v>
      </c>
      <c r="N41">
        <f t="shared" ca="1" si="13"/>
        <v>22</v>
      </c>
      <c r="O41" t="str">
        <f t="shared" ca="1" si="14"/>
        <v>(''2024/04/26'',''13:17'',23,2,4,22),</v>
      </c>
    </row>
    <row r="42" spans="1:15">
      <c r="A42">
        <f t="shared" ca="1" si="0"/>
        <v>9</v>
      </c>
      <c r="B42">
        <f t="shared" ca="1" si="1"/>
        <v>4</v>
      </c>
      <c r="C42">
        <f t="shared" ca="1" si="2"/>
        <v>2021</v>
      </c>
      <c r="D42" t="str">
        <f t="shared" ca="1" si="3"/>
        <v>9/4/2021</v>
      </c>
      <c r="E42" t="str">
        <f t="shared" ca="1" si="4"/>
        <v>2021/04/09</v>
      </c>
      <c r="F42">
        <f t="shared" ca="1" si="5"/>
        <v>18</v>
      </c>
      <c r="G42">
        <f t="shared" ca="1" si="6"/>
        <v>6</v>
      </c>
      <c r="H42" t="str">
        <f t="shared" ca="1" si="7"/>
        <v>18:6</v>
      </c>
      <c r="I42" t="str">
        <f t="shared" ca="1" si="8"/>
        <v>18:06</v>
      </c>
      <c r="J42">
        <f t="shared" ca="1" si="9"/>
        <v>30</v>
      </c>
      <c r="K42">
        <f t="shared" ca="1" si="10"/>
        <v>14</v>
      </c>
      <c r="L42">
        <f t="shared" ca="1" si="11"/>
        <v>26</v>
      </c>
      <c r="M42">
        <f t="shared" ca="1" si="12"/>
        <v>26</v>
      </c>
      <c r="N42">
        <f t="shared" ca="1" si="13"/>
        <v>14</v>
      </c>
      <c r="O42" t="str">
        <f t="shared" ca="1" si="14"/>
        <v>(''2021/04/09'',''18:06'',30,14,26,14),</v>
      </c>
    </row>
    <row r="43" spans="1:15">
      <c r="A43">
        <f t="shared" ca="1" si="0"/>
        <v>10</v>
      </c>
      <c r="B43">
        <f t="shared" ca="1" si="1"/>
        <v>1</v>
      </c>
      <c r="C43">
        <f t="shared" ca="1" si="2"/>
        <v>2022</v>
      </c>
      <c r="D43" t="str">
        <f t="shared" ca="1" si="3"/>
        <v>10/1/2022</v>
      </c>
      <c r="E43" t="str">
        <f t="shared" ca="1" si="4"/>
        <v>2022/01/10</v>
      </c>
      <c r="F43">
        <f t="shared" ca="1" si="5"/>
        <v>9</v>
      </c>
      <c r="G43">
        <f t="shared" ca="1" si="6"/>
        <v>36</v>
      </c>
      <c r="H43" t="str">
        <f t="shared" ca="1" si="7"/>
        <v>9:36</v>
      </c>
      <c r="I43" t="str">
        <f t="shared" ca="1" si="8"/>
        <v>09:36</v>
      </c>
      <c r="J43">
        <f t="shared" ca="1" si="9"/>
        <v>17</v>
      </c>
      <c r="K43">
        <f t="shared" ca="1" si="10"/>
        <v>17</v>
      </c>
      <c r="L43">
        <f t="shared" ca="1" si="11"/>
        <v>9</v>
      </c>
      <c r="M43">
        <f t="shared" ca="1" si="12"/>
        <v>43</v>
      </c>
      <c r="N43">
        <f t="shared" ca="1" si="13"/>
        <v>30</v>
      </c>
      <c r="O43" t="str">
        <f t="shared" ca="1" si="14"/>
        <v>(''2022/01/10'',''09:36'',17,17,9,30),</v>
      </c>
    </row>
    <row r="44" spans="1:15">
      <c r="A44">
        <f t="shared" ca="1" si="0"/>
        <v>13</v>
      </c>
      <c r="B44">
        <f t="shared" ca="1" si="1"/>
        <v>1</v>
      </c>
      <c r="C44">
        <f t="shared" ca="1" si="2"/>
        <v>2024</v>
      </c>
      <c r="D44" t="str">
        <f t="shared" ca="1" si="3"/>
        <v>13/1/2024</v>
      </c>
      <c r="E44" t="str">
        <f t="shared" ca="1" si="4"/>
        <v>2024/01/13</v>
      </c>
      <c r="F44">
        <f t="shared" ca="1" si="5"/>
        <v>17</v>
      </c>
      <c r="G44">
        <f t="shared" ca="1" si="6"/>
        <v>12</v>
      </c>
      <c r="H44" t="str">
        <f t="shared" ca="1" si="7"/>
        <v>17:12</v>
      </c>
      <c r="I44" t="str">
        <f t="shared" ca="1" si="8"/>
        <v>17:12</v>
      </c>
      <c r="J44">
        <f t="shared" ca="1" si="9"/>
        <v>34</v>
      </c>
      <c r="K44">
        <f t="shared" ca="1" si="10"/>
        <v>10</v>
      </c>
      <c r="L44">
        <f t="shared" ca="1" si="11"/>
        <v>12</v>
      </c>
      <c r="M44">
        <f t="shared" ca="1" si="12"/>
        <v>25</v>
      </c>
      <c r="N44">
        <f t="shared" ca="1" si="13"/>
        <v>23</v>
      </c>
      <c r="O44" t="str">
        <f t="shared" ca="1" si="14"/>
        <v>(''2024/01/13'',''17:12'',34,10,12,23),</v>
      </c>
    </row>
    <row r="45" spans="1:15">
      <c r="A45">
        <f t="shared" ca="1" si="0"/>
        <v>14</v>
      </c>
      <c r="B45">
        <f t="shared" ca="1" si="1"/>
        <v>4</v>
      </c>
      <c r="C45">
        <f t="shared" ca="1" si="2"/>
        <v>2021</v>
      </c>
      <c r="D45" t="str">
        <f t="shared" ca="1" si="3"/>
        <v>14/4/2021</v>
      </c>
      <c r="E45" t="str">
        <f t="shared" ca="1" si="4"/>
        <v>2021/04/14</v>
      </c>
      <c r="F45">
        <f t="shared" ca="1" si="5"/>
        <v>14</v>
      </c>
      <c r="G45">
        <f t="shared" ca="1" si="6"/>
        <v>3</v>
      </c>
      <c r="H45" t="str">
        <f t="shared" ca="1" si="7"/>
        <v>14:3</v>
      </c>
      <c r="I45" t="str">
        <f t="shared" ca="1" si="8"/>
        <v>14:03</v>
      </c>
      <c r="J45">
        <f t="shared" ca="1" si="9"/>
        <v>32</v>
      </c>
      <c r="K45">
        <f t="shared" ca="1" si="10"/>
        <v>18</v>
      </c>
      <c r="L45">
        <f t="shared" ca="1" si="11"/>
        <v>18</v>
      </c>
      <c r="M45">
        <f t="shared" ca="1" si="12"/>
        <v>31</v>
      </c>
      <c r="N45">
        <f t="shared" ca="1" si="13"/>
        <v>21</v>
      </c>
      <c r="O45" t="str">
        <f t="shared" ca="1" si="14"/>
        <v>(''2021/04/14'',''14:03'',32,18,18,21),</v>
      </c>
    </row>
    <row r="46" spans="1:15">
      <c r="A46">
        <f t="shared" ca="1" si="0"/>
        <v>1</v>
      </c>
      <c r="B46">
        <f t="shared" ca="1" si="1"/>
        <v>10</v>
      </c>
      <c r="C46">
        <f t="shared" ca="1" si="2"/>
        <v>2022</v>
      </c>
      <c r="D46" t="str">
        <f t="shared" ca="1" si="3"/>
        <v>1/10/2022</v>
      </c>
      <c r="E46" t="str">
        <f t="shared" ca="1" si="4"/>
        <v>2022/10/01</v>
      </c>
      <c r="F46">
        <f t="shared" ca="1" si="5"/>
        <v>8</v>
      </c>
      <c r="G46">
        <f t="shared" ca="1" si="6"/>
        <v>56</v>
      </c>
      <c r="H46" t="str">
        <f t="shared" ca="1" si="7"/>
        <v>8:56</v>
      </c>
      <c r="I46" t="str">
        <f t="shared" ca="1" si="8"/>
        <v>08:56</v>
      </c>
      <c r="J46">
        <f t="shared" ca="1" si="9"/>
        <v>25</v>
      </c>
      <c r="K46">
        <f t="shared" ca="1" si="10"/>
        <v>1</v>
      </c>
      <c r="L46">
        <f t="shared" ca="1" si="11"/>
        <v>2</v>
      </c>
      <c r="M46">
        <f t="shared" ca="1" si="12"/>
        <v>2</v>
      </c>
      <c r="N46">
        <f t="shared" ca="1" si="13"/>
        <v>29</v>
      </c>
      <c r="O46" t="str">
        <f t="shared" ca="1" si="14"/>
        <v>(''2022/10/01'',''08:56'',25,1,2,29),</v>
      </c>
    </row>
    <row r="47" spans="1:15">
      <c r="A47">
        <f t="shared" ca="1" si="0"/>
        <v>28</v>
      </c>
      <c r="B47">
        <f t="shared" ca="1" si="1"/>
        <v>4</v>
      </c>
      <c r="C47">
        <f t="shared" ca="1" si="2"/>
        <v>2023</v>
      </c>
      <c r="D47" t="str">
        <f t="shared" ca="1" si="3"/>
        <v>28/4/2023</v>
      </c>
      <c r="E47" t="str">
        <f t="shared" ca="1" si="4"/>
        <v>2023/04/28</v>
      </c>
      <c r="F47">
        <f t="shared" ca="1" si="5"/>
        <v>9</v>
      </c>
      <c r="G47">
        <f t="shared" ca="1" si="6"/>
        <v>51</v>
      </c>
      <c r="H47" t="str">
        <f t="shared" ca="1" si="7"/>
        <v>9:51</v>
      </c>
      <c r="I47" t="str">
        <f t="shared" ca="1" si="8"/>
        <v>09:51</v>
      </c>
      <c r="J47">
        <f t="shared" ca="1" si="9"/>
        <v>27</v>
      </c>
      <c r="K47">
        <f t="shared" ca="1" si="10"/>
        <v>1</v>
      </c>
      <c r="L47">
        <f t="shared" ca="1" si="11"/>
        <v>20</v>
      </c>
      <c r="M47">
        <f t="shared" ca="1" si="12"/>
        <v>26</v>
      </c>
      <c r="N47">
        <f t="shared" ca="1" si="13"/>
        <v>16</v>
      </c>
      <c r="O47" t="str">
        <f t="shared" ca="1" si="14"/>
        <v>(''2023/04/28'',''09:51'',27,1,20,16),</v>
      </c>
    </row>
    <row r="48" spans="1:15">
      <c r="A48">
        <f t="shared" ca="1" si="0"/>
        <v>24</v>
      </c>
      <c r="B48">
        <f t="shared" ca="1" si="1"/>
        <v>4</v>
      </c>
      <c r="C48">
        <f t="shared" ca="1" si="2"/>
        <v>2021</v>
      </c>
      <c r="D48" t="str">
        <f t="shared" ca="1" si="3"/>
        <v>24/4/2021</v>
      </c>
      <c r="E48" t="str">
        <f t="shared" ca="1" si="4"/>
        <v>2021/04/24</v>
      </c>
      <c r="F48">
        <f t="shared" ca="1" si="5"/>
        <v>17</v>
      </c>
      <c r="G48">
        <f t="shared" ca="1" si="6"/>
        <v>19</v>
      </c>
      <c r="H48" t="str">
        <f t="shared" ca="1" si="7"/>
        <v>17:19</v>
      </c>
      <c r="I48" t="str">
        <f t="shared" ca="1" si="8"/>
        <v>17:19</v>
      </c>
      <c r="J48">
        <f t="shared" ca="1" si="9"/>
        <v>17</v>
      </c>
      <c r="K48">
        <f t="shared" ca="1" si="10"/>
        <v>16</v>
      </c>
      <c r="L48">
        <f t="shared" ca="1" si="11"/>
        <v>28</v>
      </c>
      <c r="M48">
        <f t="shared" ca="1" si="12"/>
        <v>2</v>
      </c>
      <c r="N48">
        <f t="shared" ca="1" si="13"/>
        <v>27</v>
      </c>
      <c r="O48" t="str">
        <f t="shared" ca="1" si="14"/>
        <v>(''2021/04/24'',''17:19'',17,16,28,27),</v>
      </c>
    </row>
    <row r="49" spans="1:15">
      <c r="A49">
        <f t="shared" ca="1" si="0"/>
        <v>17</v>
      </c>
      <c r="B49">
        <f t="shared" ca="1" si="1"/>
        <v>8</v>
      </c>
      <c r="C49">
        <f t="shared" ca="1" si="2"/>
        <v>2020</v>
      </c>
      <c r="D49" t="str">
        <f t="shared" ca="1" si="3"/>
        <v>17/8/2020</v>
      </c>
      <c r="E49" t="str">
        <f t="shared" ca="1" si="4"/>
        <v>2020/08/17</v>
      </c>
      <c r="F49">
        <f t="shared" ca="1" si="5"/>
        <v>14</v>
      </c>
      <c r="G49">
        <f t="shared" ca="1" si="6"/>
        <v>15</v>
      </c>
      <c r="H49" t="str">
        <f t="shared" ca="1" si="7"/>
        <v>14:15</v>
      </c>
      <c r="I49" t="str">
        <f t="shared" ca="1" si="8"/>
        <v>14:15</v>
      </c>
      <c r="J49">
        <f t="shared" ca="1" si="9"/>
        <v>24</v>
      </c>
      <c r="K49">
        <f t="shared" ca="1" si="10"/>
        <v>2</v>
      </c>
      <c r="L49">
        <f t="shared" ca="1" si="11"/>
        <v>11</v>
      </c>
      <c r="M49">
        <f t="shared" ca="1" si="12"/>
        <v>9</v>
      </c>
      <c r="N49">
        <f t="shared" ca="1" si="13"/>
        <v>26</v>
      </c>
      <c r="O49" t="str">
        <f t="shared" ca="1" si="14"/>
        <v>(''2020/08/17'',''14:15'',24,2,11,26),</v>
      </c>
    </row>
    <row r="50" spans="1:15">
      <c r="A50">
        <f t="shared" ca="1" si="0"/>
        <v>24</v>
      </c>
      <c r="B50">
        <f t="shared" ca="1" si="1"/>
        <v>3</v>
      </c>
      <c r="C50">
        <f t="shared" ca="1" si="2"/>
        <v>2023</v>
      </c>
      <c r="D50" t="str">
        <f t="shared" ca="1" si="3"/>
        <v>24/3/2023</v>
      </c>
      <c r="E50" t="str">
        <f t="shared" ca="1" si="4"/>
        <v>2023/03/24</v>
      </c>
      <c r="F50">
        <f t="shared" ca="1" si="5"/>
        <v>13</v>
      </c>
      <c r="G50">
        <f t="shared" ca="1" si="6"/>
        <v>1</v>
      </c>
      <c r="H50" t="str">
        <f t="shared" ca="1" si="7"/>
        <v>13:1</v>
      </c>
      <c r="I50" t="str">
        <f t="shared" ca="1" si="8"/>
        <v>13:01</v>
      </c>
      <c r="J50">
        <f t="shared" ca="1" si="9"/>
        <v>30</v>
      </c>
      <c r="K50">
        <f t="shared" ca="1" si="10"/>
        <v>5</v>
      </c>
      <c r="L50">
        <f t="shared" ca="1" si="11"/>
        <v>17</v>
      </c>
      <c r="M50">
        <f t="shared" ca="1" si="12"/>
        <v>26</v>
      </c>
      <c r="N50">
        <f t="shared" ca="1" si="13"/>
        <v>26</v>
      </c>
      <c r="O50" t="str">
        <f t="shared" ca="1" si="14"/>
        <v>(''2023/03/24'',''13:01'',30,5,17,26),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8A73-C534-42CB-A84E-13B4DDB61293}">
  <dimension ref="B1:S59"/>
  <sheetViews>
    <sheetView topLeftCell="O1" workbookViewId="0">
      <selection sqref="A1:H31"/>
    </sheetView>
  </sheetViews>
  <sheetFormatPr defaultRowHeight="14.5"/>
  <cols>
    <col min="1" max="1" width="18.26953125" bestFit="1" customWidth="1"/>
    <col min="2" max="2" width="22.7265625" customWidth="1"/>
    <col min="3" max="3" width="15.453125" customWidth="1"/>
    <col min="5" max="5" width="13.26953125" bestFit="1" customWidth="1"/>
    <col min="7" max="7" width="13.26953125" bestFit="1" customWidth="1"/>
    <col min="8" max="8" width="4.7265625" bestFit="1" customWidth="1"/>
    <col min="9" max="9" width="6.81640625" bestFit="1" customWidth="1"/>
    <col min="10" max="10" width="5.36328125" bestFit="1" customWidth="1"/>
    <col min="11" max="11" width="6.90625" bestFit="1" customWidth="1"/>
    <col min="12" max="12" width="12.453125" bestFit="1" customWidth="1"/>
    <col min="13" max="13" width="15.26953125" bestFit="1" customWidth="1"/>
    <col min="14" max="14" width="0" hidden="1" customWidth="1"/>
    <col min="15" max="15" width="8.81640625" bestFit="1" customWidth="1"/>
    <col min="16" max="16" width="10.1796875" hidden="1" customWidth="1"/>
    <col min="17" max="18" width="11.36328125" hidden="1" customWidth="1"/>
    <col min="19" max="19" width="58.1796875" bestFit="1" customWidth="1"/>
  </cols>
  <sheetData>
    <row r="1" spans="2:19" ht="15.5">
      <c r="B1" s="2"/>
      <c r="C1" t="s">
        <v>464</v>
      </c>
    </row>
    <row r="2" spans="2:19" ht="15.5">
      <c r="B2" s="2"/>
      <c r="C2" t="s">
        <v>264</v>
      </c>
      <c r="D2" t="s">
        <v>265</v>
      </c>
      <c r="E2" t="s">
        <v>266</v>
      </c>
      <c r="G2" t="s">
        <v>267</v>
      </c>
      <c r="H2" t="s">
        <v>268</v>
      </c>
      <c r="I2" t="s">
        <v>269</v>
      </c>
      <c r="J2" t="s">
        <v>270</v>
      </c>
      <c r="K2" t="s">
        <v>271</v>
      </c>
      <c r="L2" t="s">
        <v>465</v>
      </c>
      <c r="M2" t="s">
        <v>466</v>
      </c>
      <c r="N2" t="s">
        <v>462</v>
      </c>
      <c r="O2" t="s">
        <v>272</v>
      </c>
      <c r="P2" t="s">
        <v>273</v>
      </c>
      <c r="Q2" t="s">
        <v>274</v>
      </c>
      <c r="R2" t="s">
        <v>274</v>
      </c>
      <c r="S2" t="s">
        <v>467</v>
      </c>
    </row>
    <row r="3" spans="2:19" ht="15.5">
      <c r="B3" s="2"/>
      <c r="C3">
        <f ca="1">RANDBETWEEN(1,28)</f>
        <v>16</v>
      </c>
      <c r="D3">
        <f ca="1">RANDBETWEEN(1,12)</f>
        <v>2</v>
      </c>
      <c r="E3">
        <f ca="1">RANDBETWEEN(2020,2024)</f>
        <v>2024</v>
      </c>
      <c r="F3" t="str">
        <f ca="1">_xlfn.CONCAT(C3,"/",D3,"/",E3)</f>
        <v>16/2/2024</v>
      </c>
      <c r="G3" t="str">
        <f ca="1">TEXT(F3,"AAAA/MM/DD")</f>
        <v>2024/02/16</v>
      </c>
      <c r="H3">
        <f ca="1">RANDBETWEEN(11,16)</f>
        <v>16</v>
      </c>
      <c r="I3">
        <f ca="1">RANDBETWEEN(1,59)</f>
        <v>17</v>
      </c>
      <c r="J3" t="str">
        <f ca="1">_xlfn.CONCAT(H3,":",I3)</f>
        <v>16:17</v>
      </c>
      <c r="K3" t="str">
        <f ca="1">TEXT(J3,"hh:mm")</f>
        <v>16:17</v>
      </c>
      <c r="L3" s="9" t="str">
        <f ca="1">TEXT(VLOOKUP(RANDBETWEEN(1,3),$K$57:$M$59,2,FALSE),"HH:MM")</f>
        <v>10:00</v>
      </c>
      <c r="M3" t="str">
        <f ca="1">TEXT(VLOOKUP(RANDBETWEEN(1,3),$K$57:$M$59,3,FALSE),"HH:MM")</f>
        <v>16:00</v>
      </c>
      <c r="N3">
        <f ca="1">RANDBETWEEN(1,35)</f>
        <v>16</v>
      </c>
      <c r="O3">
        <f ca="1">RANDBETWEEN(1,25)</f>
        <v>16</v>
      </c>
      <c r="P3">
        <f ca="1">RANDBETWEEN(1,34)</f>
        <v>7</v>
      </c>
      <c r="Q3">
        <f ca="1">RANDBETWEEN(1,43)</f>
        <v>23</v>
      </c>
      <c r="R3">
        <f ca="1">RANDBETWEEN(1,30)</f>
        <v>2</v>
      </c>
      <c r="S3" t="str">
        <f ca="1">_xlfn.CONCAT("(''",G3,"'',''",J3,"'',''",L3,"'',''",M3,"'',",O3,"),")</f>
        <v>(''2024/02/16'',''16:17'',''10:00'',''16:00'',16),</v>
      </c>
    </row>
    <row r="4" spans="2:19" ht="15.5">
      <c r="B4" s="2"/>
      <c r="C4">
        <f t="shared" ref="C4:C51" ca="1" si="0">RANDBETWEEN(1,28)</f>
        <v>19</v>
      </c>
      <c r="D4">
        <f t="shared" ref="D4:D51" ca="1" si="1">RANDBETWEEN(1,12)</f>
        <v>4</v>
      </c>
      <c r="E4">
        <f t="shared" ref="E4:E51" ca="1" si="2">RANDBETWEEN(2020,2024)</f>
        <v>2022</v>
      </c>
      <c r="F4" t="str">
        <f t="shared" ref="F4:F51" ca="1" si="3">_xlfn.CONCAT(C4,"/",D4,"/",E4)</f>
        <v>19/4/2022</v>
      </c>
      <c r="G4" t="str">
        <f t="shared" ref="G4:G51" ca="1" si="4">TEXT(F4,"AAAA/MM/DD")</f>
        <v>2022/04/19</v>
      </c>
      <c r="H4">
        <f t="shared" ref="H4:H51" ca="1" si="5">RANDBETWEEN(11,16)</f>
        <v>16</v>
      </c>
      <c r="I4">
        <f t="shared" ref="I4:I51" ca="1" si="6">RANDBETWEEN(1,59)</f>
        <v>42</v>
      </c>
      <c r="J4" t="str">
        <f t="shared" ref="J4:J51" ca="1" si="7">_xlfn.CONCAT(H4,":",I4)</f>
        <v>16:42</v>
      </c>
      <c r="K4" t="str">
        <f t="shared" ref="K4:K51" ca="1" si="8">TEXT(J4,"hh:mm")</f>
        <v>16:42</v>
      </c>
      <c r="L4" s="9" t="str">
        <f t="shared" ref="L4:L51" ca="1" si="9">TEXT(VLOOKUP(RANDBETWEEN(1,3),$K$57:$M$59,2,FALSE),"HH:MM")</f>
        <v>10:00</v>
      </c>
      <c r="M4" t="str">
        <f t="shared" ref="M4:M51" ca="1" si="10">TEXT(VLOOKUP(RANDBETWEEN(1,3),$K$57:$M$59,3,FALSE),"HH:MM")</f>
        <v>17:00</v>
      </c>
      <c r="N4">
        <f t="shared" ref="N4:N51" ca="1" si="11">RANDBETWEEN(1,35)</f>
        <v>1</v>
      </c>
      <c r="O4">
        <f t="shared" ref="O4:O51" ca="1" si="12">RANDBETWEEN(1,25)</f>
        <v>6</v>
      </c>
      <c r="P4">
        <f t="shared" ref="P4:P51" ca="1" si="13">RANDBETWEEN(1,34)</f>
        <v>27</v>
      </c>
      <c r="Q4">
        <f t="shared" ref="Q4:Q51" ca="1" si="14">RANDBETWEEN(1,43)</f>
        <v>30</v>
      </c>
      <c r="R4">
        <f t="shared" ref="R4:R51" ca="1" si="15">RANDBETWEEN(1,30)</f>
        <v>25</v>
      </c>
      <c r="S4" t="str">
        <f t="shared" ref="S4:S51" ca="1" si="16">_xlfn.CONCAT("(''",G4,"'',''",J4,"'',''",L4,"'',''",M4,"'',",O4,"),")</f>
        <v>(''2022/04/19'',''16:42'',''10:00'',''17:00'',6),</v>
      </c>
    </row>
    <row r="5" spans="2:19" ht="15.5">
      <c r="B5" s="2"/>
      <c r="C5">
        <f t="shared" ca="1" si="0"/>
        <v>19</v>
      </c>
      <c r="D5">
        <f t="shared" ca="1" si="1"/>
        <v>7</v>
      </c>
      <c r="E5">
        <f t="shared" ca="1" si="2"/>
        <v>2023</v>
      </c>
      <c r="F5" t="str">
        <f t="shared" ca="1" si="3"/>
        <v>19/7/2023</v>
      </c>
      <c r="G5" t="str">
        <f t="shared" ca="1" si="4"/>
        <v>2023/07/19</v>
      </c>
      <c r="H5">
        <f t="shared" ca="1" si="5"/>
        <v>15</v>
      </c>
      <c r="I5">
        <f t="shared" ca="1" si="6"/>
        <v>46</v>
      </c>
      <c r="J5" t="str">
        <f t="shared" ca="1" si="7"/>
        <v>15:46</v>
      </c>
      <c r="K5" t="str">
        <f t="shared" ca="1" si="8"/>
        <v>15:46</v>
      </c>
      <c r="L5" s="9" t="str">
        <f t="shared" ca="1" si="9"/>
        <v>07:00</v>
      </c>
      <c r="M5" t="str">
        <f t="shared" ca="1" si="10"/>
        <v>16:00</v>
      </c>
      <c r="N5">
        <f t="shared" ca="1" si="11"/>
        <v>30</v>
      </c>
      <c r="O5">
        <f t="shared" ca="1" si="12"/>
        <v>13</v>
      </c>
      <c r="P5">
        <f t="shared" ca="1" si="13"/>
        <v>15</v>
      </c>
      <c r="Q5">
        <f t="shared" ca="1" si="14"/>
        <v>19</v>
      </c>
      <c r="R5">
        <f t="shared" ca="1" si="15"/>
        <v>19</v>
      </c>
      <c r="S5" t="str">
        <f t="shared" ca="1" si="16"/>
        <v>(''2023/07/19'',''15:46'',''07:00'',''16:00'',13),</v>
      </c>
    </row>
    <row r="6" spans="2:19" ht="15.5">
      <c r="B6" s="2"/>
      <c r="C6">
        <f t="shared" ca="1" si="0"/>
        <v>20</v>
      </c>
      <c r="D6">
        <f t="shared" ca="1" si="1"/>
        <v>10</v>
      </c>
      <c r="E6">
        <f t="shared" ca="1" si="2"/>
        <v>2022</v>
      </c>
      <c r="F6" t="str">
        <f t="shared" ca="1" si="3"/>
        <v>20/10/2022</v>
      </c>
      <c r="G6" t="str">
        <f t="shared" ca="1" si="4"/>
        <v>2022/10/20</v>
      </c>
      <c r="H6">
        <f t="shared" ca="1" si="5"/>
        <v>12</v>
      </c>
      <c r="I6">
        <f t="shared" ca="1" si="6"/>
        <v>30</v>
      </c>
      <c r="J6" t="str">
        <f t="shared" ca="1" si="7"/>
        <v>12:30</v>
      </c>
      <c r="K6" t="str">
        <f t="shared" ca="1" si="8"/>
        <v>12:30</v>
      </c>
      <c r="L6" s="9" t="str">
        <f t="shared" ca="1" si="9"/>
        <v>07:00</v>
      </c>
      <c r="M6" t="str">
        <f t="shared" ca="1" si="10"/>
        <v>17:00</v>
      </c>
      <c r="N6">
        <f t="shared" ca="1" si="11"/>
        <v>30</v>
      </c>
      <c r="O6">
        <f t="shared" ca="1" si="12"/>
        <v>17</v>
      </c>
      <c r="P6">
        <f t="shared" ca="1" si="13"/>
        <v>17</v>
      </c>
      <c r="Q6">
        <f t="shared" ca="1" si="14"/>
        <v>9</v>
      </c>
      <c r="R6">
        <f t="shared" ca="1" si="15"/>
        <v>27</v>
      </c>
      <c r="S6" t="str">
        <f t="shared" ca="1" si="16"/>
        <v>(''2022/10/20'',''12:30'',''07:00'',''17:00'',17),</v>
      </c>
    </row>
    <row r="7" spans="2:19" ht="15.5">
      <c r="B7" s="2"/>
      <c r="C7">
        <f t="shared" ca="1" si="0"/>
        <v>28</v>
      </c>
      <c r="D7">
        <f t="shared" ca="1" si="1"/>
        <v>4</v>
      </c>
      <c r="E7">
        <f t="shared" ca="1" si="2"/>
        <v>2021</v>
      </c>
      <c r="F7" t="str">
        <f t="shared" ca="1" si="3"/>
        <v>28/4/2021</v>
      </c>
      <c r="G7" t="str">
        <f t="shared" ca="1" si="4"/>
        <v>2021/04/28</v>
      </c>
      <c r="H7">
        <f t="shared" ca="1" si="5"/>
        <v>14</v>
      </c>
      <c r="I7">
        <f t="shared" ca="1" si="6"/>
        <v>34</v>
      </c>
      <c r="J7" t="str">
        <f t="shared" ca="1" si="7"/>
        <v>14:34</v>
      </c>
      <c r="K7" t="str">
        <f t="shared" ca="1" si="8"/>
        <v>14:34</v>
      </c>
      <c r="L7" s="9" t="str">
        <f t="shared" ca="1" si="9"/>
        <v>07:00</v>
      </c>
      <c r="M7" t="str">
        <f t="shared" ca="1" si="10"/>
        <v>16:00</v>
      </c>
      <c r="N7">
        <f t="shared" ca="1" si="11"/>
        <v>10</v>
      </c>
      <c r="O7">
        <f t="shared" ca="1" si="12"/>
        <v>7</v>
      </c>
      <c r="P7">
        <f t="shared" ca="1" si="13"/>
        <v>4</v>
      </c>
      <c r="Q7">
        <f t="shared" ca="1" si="14"/>
        <v>5</v>
      </c>
      <c r="R7">
        <f t="shared" ca="1" si="15"/>
        <v>18</v>
      </c>
      <c r="S7" t="str">
        <f t="shared" ca="1" si="16"/>
        <v>(''2021/04/28'',''14:34'',''07:00'',''16:00'',7),</v>
      </c>
    </row>
    <row r="8" spans="2:19" ht="15.5">
      <c r="B8" s="2"/>
      <c r="C8">
        <f t="shared" ca="1" si="0"/>
        <v>11</v>
      </c>
      <c r="D8">
        <f t="shared" ca="1" si="1"/>
        <v>2</v>
      </c>
      <c r="E8">
        <f t="shared" ca="1" si="2"/>
        <v>2020</v>
      </c>
      <c r="F8" t="str">
        <f t="shared" ca="1" si="3"/>
        <v>11/2/2020</v>
      </c>
      <c r="G8" t="str">
        <f t="shared" ca="1" si="4"/>
        <v>2020/02/11</v>
      </c>
      <c r="H8">
        <f t="shared" ca="1" si="5"/>
        <v>11</v>
      </c>
      <c r="I8">
        <f t="shared" ca="1" si="6"/>
        <v>42</v>
      </c>
      <c r="J8" t="str">
        <f t="shared" ca="1" si="7"/>
        <v>11:42</v>
      </c>
      <c r="K8" t="str">
        <f t="shared" ca="1" si="8"/>
        <v>11:42</v>
      </c>
      <c r="L8" s="9" t="str">
        <f t="shared" ca="1" si="9"/>
        <v>09:00</v>
      </c>
      <c r="M8" t="str">
        <f t="shared" ca="1" si="10"/>
        <v>16:00</v>
      </c>
      <c r="N8">
        <f t="shared" ca="1" si="11"/>
        <v>22</v>
      </c>
      <c r="O8">
        <f t="shared" ca="1" si="12"/>
        <v>2</v>
      </c>
      <c r="P8">
        <f t="shared" ca="1" si="13"/>
        <v>19</v>
      </c>
      <c r="Q8">
        <f t="shared" ca="1" si="14"/>
        <v>7</v>
      </c>
      <c r="R8">
        <f t="shared" ca="1" si="15"/>
        <v>28</v>
      </c>
      <c r="S8" t="str">
        <f t="shared" ca="1" si="16"/>
        <v>(''2020/02/11'',''11:42'',''09:00'',''16:00'',2),</v>
      </c>
    </row>
    <row r="9" spans="2:19" ht="15.5">
      <c r="B9" s="2"/>
      <c r="C9">
        <f t="shared" ca="1" si="0"/>
        <v>27</v>
      </c>
      <c r="D9">
        <f t="shared" ca="1" si="1"/>
        <v>5</v>
      </c>
      <c r="E9">
        <f t="shared" ca="1" si="2"/>
        <v>2023</v>
      </c>
      <c r="F9" t="str">
        <f t="shared" ca="1" si="3"/>
        <v>27/5/2023</v>
      </c>
      <c r="G9" t="str">
        <f t="shared" ca="1" si="4"/>
        <v>2023/05/27</v>
      </c>
      <c r="H9">
        <f t="shared" ca="1" si="5"/>
        <v>12</v>
      </c>
      <c r="I9">
        <f t="shared" ca="1" si="6"/>
        <v>10</v>
      </c>
      <c r="J9" t="str">
        <f t="shared" ca="1" si="7"/>
        <v>12:10</v>
      </c>
      <c r="K9" t="str">
        <f t="shared" ca="1" si="8"/>
        <v>12:10</v>
      </c>
      <c r="L9" s="9" t="str">
        <f t="shared" ca="1" si="9"/>
        <v>09:00</v>
      </c>
      <c r="M9" t="str">
        <f t="shared" ca="1" si="10"/>
        <v>17:00</v>
      </c>
      <c r="N9">
        <f t="shared" ca="1" si="11"/>
        <v>25</v>
      </c>
      <c r="O9">
        <f t="shared" ca="1" si="12"/>
        <v>9</v>
      </c>
      <c r="P9">
        <f t="shared" ca="1" si="13"/>
        <v>15</v>
      </c>
      <c r="Q9">
        <f t="shared" ca="1" si="14"/>
        <v>17</v>
      </c>
      <c r="R9">
        <f t="shared" ca="1" si="15"/>
        <v>24</v>
      </c>
      <c r="S9" t="str">
        <f t="shared" ca="1" si="16"/>
        <v>(''2023/05/27'',''12:10'',''09:00'',''17:00'',9),</v>
      </c>
    </row>
    <row r="10" spans="2:19" ht="15.5">
      <c r="B10" s="2"/>
      <c r="C10">
        <f t="shared" ca="1" si="0"/>
        <v>21</v>
      </c>
      <c r="D10">
        <f t="shared" ca="1" si="1"/>
        <v>3</v>
      </c>
      <c r="E10">
        <f t="shared" ca="1" si="2"/>
        <v>2023</v>
      </c>
      <c r="F10" t="str">
        <f t="shared" ca="1" si="3"/>
        <v>21/3/2023</v>
      </c>
      <c r="G10" t="str">
        <f t="shared" ca="1" si="4"/>
        <v>2023/03/21</v>
      </c>
      <c r="H10">
        <f t="shared" ca="1" si="5"/>
        <v>14</v>
      </c>
      <c r="I10">
        <f t="shared" ca="1" si="6"/>
        <v>39</v>
      </c>
      <c r="J10" t="str">
        <f t="shared" ca="1" si="7"/>
        <v>14:39</v>
      </c>
      <c r="K10" t="str">
        <f t="shared" ca="1" si="8"/>
        <v>14:39</v>
      </c>
      <c r="L10" s="9" t="str">
        <f t="shared" ca="1" si="9"/>
        <v>07:00</v>
      </c>
      <c r="M10" t="str">
        <f t="shared" ca="1" si="10"/>
        <v>16:00</v>
      </c>
      <c r="N10">
        <f t="shared" ca="1" si="11"/>
        <v>11</v>
      </c>
      <c r="O10">
        <f t="shared" ca="1" si="12"/>
        <v>2</v>
      </c>
      <c r="P10">
        <f t="shared" ca="1" si="13"/>
        <v>1</v>
      </c>
      <c r="Q10">
        <f t="shared" ca="1" si="14"/>
        <v>25</v>
      </c>
      <c r="R10">
        <f t="shared" ca="1" si="15"/>
        <v>19</v>
      </c>
      <c r="S10" t="str">
        <f t="shared" ca="1" si="16"/>
        <v>(''2023/03/21'',''14:39'',''07:00'',''16:00'',2),</v>
      </c>
    </row>
    <row r="11" spans="2:19" ht="15.5">
      <c r="B11" s="2"/>
      <c r="C11">
        <f t="shared" ca="1" si="0"/>
        <v>26</v>
      </c>
      <c r="D11">
        <f t="shared" ca="1" si="1"/>
        <v>6</v>
      </c>
      <c r="E11">
        <f t="shared" ca="1" si="2"/>
        <v>2023</v>
      </c>
      <c r="F11" t="str">
        <f t="shared" ca="1" si="3"/>
        <v>26/6/2023</v>
      </c>
      <c r="G11" t="str">
        <f t="shared" ca="1" si="4"/>
        <v>2023/06/26</v>
      </c>
      <c r="H11">
        <f t="shared" ca="1" si="5"/>
        <v>15</v>
      </c>
      <c r="I11">
        <f t="shared" ca="1" si="6"/>
        <v>27</v>
      </c>
      <c r="J11" t="str">
        <f t="shared" ca="1" si="7"/>
        <v>15:27</v>
      </c>
      <c r="K11" t="str">
        <f t="shared" ca="1" si="8"/>
        <v>15:27</v>
      </c>
      <c r="L11" s="9" t="str">
        <f t="shared" ca="1" si="9"/>
        <v>10:00</v>
      </c>
      <c r="M11" t="str">
        <f t="shared" ca="1" si="10"/>
        <v>16:00</v>
      </c>
      <c r="N11">
        <f t="shared" ca="1" si="11"/>
        <v>27</v>
      </c>
      <c r="O11">
        <f t="shared" ca="1" si="12"/>
        <v>11</v>
      </c>
      <c r="P11">
        <f t="shared" ca="1" si="13"/>
        <v>18</v>
      </c>
      <c r="Q11">
        <f t="shared" ca="1" si="14"/>
        <v>1</v>
      </c>
      <c r="R11">
        <f t="shared" ca="1" si="15"/>
        <v>8</v>
      </c>
      <c r="S11" t="str">
        <f t="shared" ca="1" si="16"/>
        <v>(''2023/06/26'',''15:27'',''10:00'',''16:00'',11),</v>
      </c>
    </row>
    <row r="12" spans="2:19" ht="15.5">
      <c r="B12" s="2"/>
      <c r="C12">
        <f t="shared" ca="1" si="0"/>
        <v>27</v>
      </c>
      <c r="D12">
        <f t="shared" ca="1" si="1"/>
        <v>5</v>
      </c>
      <c r="E12">
        <f t="shared" ca="1" si="2"/>
        <v>2021</v>
      </c>
      <c r="F12" t="str">
        <f t="shared" ca="1" si="3"/>
        <v>27/5/2021</v>
      </c>
      <c r="G12" t="str">
        <f t="shared" ca="1" si="4"/>
        <v>2021/05/27</v>
      </c>
      <c r="H12">
        <f t="shared" ca="1" si="5"/>
        <v>13</v>
      </c>
      <c r="I12">
        <f t="shared" ca="1" si="6"/>
        <v>7</v>
      </c>
      <c r="J12" t="str">
        <f t="shared" ca="1" si="7"/>
        <v>13:7</v>
      </c>
      <c r="K12" t="str">
        <f t="shared" ca="1" si="8"/>
        <v>13:07</v>
      </c>
      <c r="L12" s="9" t="str">
        <f t="shared" ca="1" si="9"/>
        <v>09:00</v>
      </c>
      <c r="M12" t="str">
        <f t="shared" ca="1" si="10"/>
        <v>16:00</v>
      </c>
      <c r="N12">
        <f t="shared" ca="1" si="11"/>
        <v>3</v>
      </c>
      <c r="O12">
        <f t="shared" ca="1" si="12"/>
        <v>6</v>
      </c>
      <c r="P12">
        <f t="shared" ca="1" si="13"/>
        <v>21</v>
      </c>
      <c r="Q12">
        <f t="shared" ca="1" si="14"/>
        <v>28</v>
      </c>
      <c r="R12">
        <f t="shared" ca="1" si="15"/>
        <v>11</v>
      </c>
      <c r="S12" t="str">
        <f t="shared" ca="1" si="16"/>
        <v>(''2021/05/27'',''13:7'',''09:00'',''16:00'',6),</v>
      </c>
    </row>
    <row r="13" spans="2:19" ht="15.5">
      <c r="B13" s="2"/>
      <c r="C13">
        <f t="shared" ca="1" si="0"/>
        <v>2</v>
      </c>
      <c r="D13">
        <f t="shared" ca="1" si="1"/>
        <v>4</v>
      </c>
      <c r="E13">
        <f t="shared" ca="1" si="2"/>
        <v>2023</v>
      </c>
      <c r="F13" t="str">
        <f t="shared" ca="1" si="3"/>
        <v>2/4/2023</v>
      </c>
      <c r="G13" t="str">
        <f t="shared" ca="1" si="4"/>
        <v>2023/04/02</v>
      </c>
      <c r="H13">
        <f t="shared" ca="1" si="5"/>
        <v>13</v>
      </c>
      <c r="I13">
        <f t="shared" ca="1" si="6"/>
        <v>10</v>
      </c>
      <c r="J13" t="str">
        <f t="shared" ca="1" si="7"/>
        <v>13:10</v>
      </c>
      <c r="K13" t="str">
        <f t="shared" ca="1" si="8"/>
        <v>13:10</v>
      </c>
      <c r="L13" s="9" t="str">
        <f t="shared" ca="1" si="9"/>
        <v>07:00</v>
      </c>
      <c r="M13" t="str">
        <f t="shared" ca="1" si="10"/>
        <v>16:00</v>
      </c>
      <c r="N13">
        <f t="shared" ca="1" si="11"/>
        <v>32</v>
      </c>
      <c r="O13">
        <f t="shared" ca="1" si="12"/>
        <v>4</v>
      </c>
      <c r="P13">
        <f t="shared" ca="1" si="13"/>
        <v>20</v>
      </c>
      <c r="Q13">
        <f t="shared" ca="1" si="14"/>
        <v>32</v>
      </c>
      <c r="R13">
        <f t="shared" ca="1" si="15"/>
        <v>7</v>
      </c>
      <c r="S13" t="str">
        <f t="shared" ca="1" si="16"/>
        <v>(''2023/04/02'',''13:10'',''07:00'',''16:00'',4),</v>
      </c>
    </row>
    <row r="14" spans="2:19" ht="15.5">
      <c r="B14" s="2"/>
      <c r="C14">
        <f t="shared" ca="1" si="0"/>
        <v>1</v>
      </c>
      <c r="D14">
        <f t="shared" ca="1" si="1"/>
        <v>12</v>
      </c>
      <c r="E14">
        <f t="shared" ca="1" si="2"/>
        <v>2022</v>
      </c>
      <c r="F14" t="str">
        <f t="shared" ca="1" si="3"/>
        <v>1/12/2022</v>
      </c>
      <c r="G14" t="str">
        <f t="shared" ca="1" si="4"/>
        <v>2022/12/01</v>
      </c>
      <c r="H14">
        <f t="shared" ca="1" si="5"/>
        <v>11</v>
      </c>
      <c r="I14">
        <f t="shared" ca="1" si="6"/>
        <v>29</v>
      </c>
      <c r="J14" t="str">
        <f t="shared" ca="1" si="7"/>
        <v>11:29</v>
      </c>
      <c r="K14" t="str">
        <f t="shared" ca="1" si="8"/>
        <v>11:29</v>
      </c>
      <c r="L14" s="9" t="str">
        <f t="shared" ca="1" si="9"/>
        <v>07:00</v>
      </c>
      <c r="M14" t="str">
        <f t="shared" ca="1" si="10"/>
        <v>18:00</v>
      </c>
      <c r="N14">
        <f t="shared" ca="1" si="11"/>
        <v>28</v>
      </c>
      <c r="O14">
        <f t="shared" ca="1" si="12"/>
        <v>5</v>
      </c>
      <c r="P14">
        <f t="shared" ca="1" si="13"/>
        <v>26</v>
      </c>
      <c r="Q14">
        <f t="shared" ca="1" si="14"/>
        <v>13</v>
      </c>
      <c r="R14">
        <f t="shared" ca="1" si="15"/>
        <v>6</v>
      </c>
      <c r="S14" t="str">
        <f t="shared" ca="1" si="16"/>
        <v>(''2022/12/01'',''11:29'',''07:00'',''18:00'',5),</v>
      </c>
    </row>
    <row r="15" spans="2:19" ht="15.5">
      <c r="B15" s="2"/>
      <c r="C15">
        <f t="shared" ca="1" si="0"/>
        <v>5</v>
      </c>
      <c r="D15">
        <f t="shared" ca="1" si="1"/>
        <v>3</v>
      </c>
      <c r="E15">
        <f t="shared" ca="1" si="2"/>
        <v>2022</v>
      </c>
      <c r="F15" t="str">
        <f t="shared" ca="1" si="3"/>
        <v>5/3/2022</v>
      </c>
      <c r="G15" t="str">
        <f t="shared" ca="1" si="4"/>
        <v>2022/03/05</v>
      </c>
      <c r="H15">
        <f t="shared" ca="1" si="5"/>
        <v>13</v>
      </c>
      <c r="I15">
        <f t="shared" ca="1" si="6"/>
        <v>45</v>
      </c>
      <c r="J15" t="str">
        <f t="shared" ca="1" si="7"/>
        <v>13:45</v>
      </c>
      <c r="K15" t="str">
        <f t="shared" ca="1" si="8"/>
        <v>13:45</v>
      </c>
      <c r="L15" s="9" t="str">
        <f t="shared" ca="1" si="9"/>
        <v>09:00</v>
      </c>
      <c r="M15" t="str">
        <f t="shared" ca="1" si="10"/>
        <v>17:00</v>
      </c>
      <c r="N15">
        <f t="shared" ca="1" si="11"/>
        <v>20</v>
      </c>
      <c r="O15">
        <f t="shared" ca="1" si="12"/>
        <v>4</v>
      </c>
      <c r="P15">
        <f t="shared" ca="1" si="13"/>
        <v>14</v>
      </c>
      <c r="Q15">
        <f t="shared" ca="1" si="14"/>
        <v>38</v>
      </c>
      <c r="R15">
        <f t="shared" ca="1" si="15"/>
        <v>4</v>
      </c>
      <c r="S15" t="str">
        <f t="shared" ca="1" si="16"/>
        <v>(''2022/03/05'',''13:45'',''09:00'',''17:00'',4),</v>
      </c>
    </row>
    <row r="16" spans="2:19" ht="15.5">
      <c r="B16" s="2"/>
      <c r="C16">
        <f t="shared" ca="1" si="0"/>
        <v>13</v>
      </c>
      <c r="D16">
        <f t="shared" ca="1" si="1"/>
        <v>10</v>
      </c>
      <c r="E16">
        <f t="shared" ca="1" si="2"/>
        <v>2021</v>
      </c>
      <c r="F16" t="str">
        <f t="shared" ca="1" si="3"/>
        <v>13/10/2021</v>
      </c>
      <c r="G16" t="str">
        <f t="shared" ca="1" si="4"/>
        <v>2021/10/13</v>
      </c>
      <c r="H16">
        <f t="shared" ca="1" si="5"/>
        <v>12</v>
      </c>
      <c r="I16">
        <f t="shared" ca="1" si="6"/>
        <v>45</v>
      </c>
      <c r="J16" t="str">
        <f t="shared" ca="1" si="7"/>
        <v>12:45</v>
      </c>
      <c r="K16" t="str">
        <f t="shared" ca="1" si="8"/>
        <v>12:45</v>
      </c>
      <c r="L16" s="9" t="str">
        <f t="shared" ca="1" si="9"/>
        <v>07:00</v>
      </c>
      <c r="M16" t="str">
        <f t="shared" ca="1" si="10"/>
        <v>17:00</v>
      </c>
      <c r="N16">
        <f t="shared" ca="1" si="11"/>
        <v>29</v>
      </c>
      <c r="O16">
        <f t="shared" ca="1" si="12"/>
        <v>20</v>
      </c>
      <c r="P16">
        <f t="shared" ca="1" si="13"/>
        <v>16</v>
      </c>
      <c r="Q16">
        <f t="shared" ca="1" si="14"/>
        <v>15</v>
      </c>
      <c r="R16">
        <f t="shared" ca="1" si="15"/>
        <v>24</v>
      </c>
      <c r="S16" t="str">
        <f t="shared" ca="1" si="16"/>
        <v>(''2021/10/13'',''12:45'',''07:00'',''17:00'',20),</v>
      </c>
    </row>
    <row r="17" spans="2:19" ht="15.5">
      <c r="B17" s="2"/>
      <c r="C17">
        <f t="shared" ca="1" si="0"/>
        <v>9</v>
      </c>
      <c r="D17">
        <f t="shared" ca="1" si="1"/>
        <v>11</v>
      </c>
      <c r="E17">
        <f t="shared" ca="1" si="2"/>
        <v>2024</v>
      </c>
      <c r="F17" t="str">
        <f t="shared" ca="1" si="3"/>
        <v>9/11/2024</v>
      </c>
      <c r="G17" t="str">
        <f t="shared" ca="1" si="4"/>
        <v>2024/11/09</v>
      </c>
      <c r="H17">
        <f t="shared" ca="1" si="5"/>
        <v>12</v>
      </c>
      <c r="I17">
        <f t="shared" ca="1" si="6"/>
        <v>18</v>
      </c>
      <c r="J17" t="str">
        <f t="shared" ca="1" si="7"/>
        <v>12:18</v>
      </c>
      <c r="K17" t="str">
        <f t="shared" ca="1" si="8"/>
        <v>12:18</v>
      </c>
      <c r="L17" s="9" t="str">
        <f t="shared" ca="1" si="9"/>
        <v>10:00</v>
      </c>
      <c r="M17" t="str">
        <f t="shared" ca="1" si="10"/>
        <v>16:00</v>
      </c>
      <c r="N17">
        <f t="shared" ca="1" si="11"/>
        <v>31</v>
      </c>
      <c r="O17">
        <f t="shared" ca="1" si="12"/>
        <v>18</v>
      </c>
      <c r="P17">
        <f t="shared" ca="1" si="13"/>
        <v>5</v>
      </c>
      <c r="Q17">
        <f t="shared" ca="1" si="14"/>
        <v>18</v>
      </c>
      <c r="R17">
        <f t="shared" ca="1" si="15"/>
        <v>11</v>
      </c>
      <c r="S17" t="str">
        <f t="shared" ca="1" si="16"/>
        <v>(''2024/11/09'',''12:18'',''10:00'',''16:00'',18),</v>
      </c>
    </row>
    <row r="18" spans="2:19" ht="15.5">
      <c r="B18" s="2"/>
      <c r="C18">
        <f t="shared" ca="1" si="0"/>
        <v>10</v>
      </c>
      <c r="D18">
        <f t="shared" ca="1" si="1"/>
        <v>2</v>
      </c>
      <c r="E18">
        <f t="shared" ca="1" si="2"/>
        <v>2020</v>
      </c>
      <c r="F18" t="str">
        <f t="shared" ca="1" si="3"/>
        <v>10/2/2020</v>
      </c>
      <c r="G18" t="str">
        <f t="shared" ca="1" si="4"/>
        <v>2020/02/10</v>
      </c>
      <c r="H18">
        <f t="shared" ca="1" si="5"/>
        <v>13</v>
      </c>
      <c r="I18">
        <f t="shared" ca="1" si="6"/>
        <v>58</v>
      </c>
      <c r="J18" t="str">
        <f t="shared" ca="1" si="7"/>
        <v>13:58</v>
      </c>
      <c r="K18" t="str">
        <f t="shared" ca="1" si="8"/>
        <v>13:58</v>
      </c>
      <c r="L18" s="9" t="str">
        <f t="shared" ca="1" si="9"/>
        <v>09:00</v>
      </c>
      <c r="M18" t="str">
        <f t="shared" ca="1" si="10"/>
        <v>18:00</v>
      </c>
      <c r="N18">
        <f t="shared" ca="1" si="11"/>
        <v>11</v>
      </c>
      <c r="O18">
        <f t="shared" ca="1" si="12"/>
        <v>22</v>
      </c>
      <c r="P18">
        <f t="shared" ca="1" si="13"/>
        <v>27</v>
      </c>
      <c r="Q18">
        <f t="shared" ca="1" si="14"/>
        <v>14</v>
      </c>
      <c r="R18">
        <f t="shared" ca="1" si="15"/>
        <v>27</v>
      </c>
      <c r="S18" t="str">
        <f t="shared" ca="1" si="16"/>
        <v>(''2020/02/10'',''13:58'',''09:00'',''18:00'',22),</v>
      </c>
    </row>
    <row r="19" spans="2:19" ht="15.5">
      <c r="B19" s="2"/>
      <c r="C19">
        <f t="shared" ca="1" si="0"/>
        <v>10</v>
      </c>
      <c r="D19">
        <f t="shared" ca="1" si="1"/>
        <v>10</v>
      </c>
      <c r="E19">
        <f t="shared" ca="1" si="2"/>
        <v>2022</v>
      </c>
      <c r="F19" t="str">
        <f t="shared" ca="1" si="3"/>
        <v>10/10/2022</v>
      </c>
      <c r="G19" t="str">
        <f t="shared" ca="1" si="4"/>
        <v>2022/10/10</v>
      </c>
      <c r="H19">
        <f t="shared" ca="1" si="5"/>
        <v>14</v>
      </c>
      <c r="I19">
        <f t="shared" ca="1" si="6"/>
        <v>20</v>
      </c>
      <c r="J19" t="str">
        <f t="shared" ca="1" si="7"/>
        <v>14:20</v>
      </c>
      <c r="K19" t="str">
        <f t="shared" ca="1" si="8"/>
        <v>14:20</v>
      </c>
      <c r="L19" s="9" t="str">
        <f t="shared" ca="1" si="9"/>
        <v>09:00</v>
      </c>
      <c r="M19" t="str">
        <f t="shared" ca="1" si="10"/>
        <v>18:00</v>
      </c>
      <c r="N19">
        <f t="shared" ca="1" si="11"/>
        <v>7</v>
      </c>
      <c r="O19">
        <f t="shared" ca="1" si="12"/>
        <v>1</v>
      </c>
      <c r="P19">
        <f t="shared" ca="1" si="13"/>
        <v>18</v>
      </c>
      <c r="Q19">
        <f t="shared" ca="1" si="14"/>
        <v>21</v>
      </c>
      <c r="R19">
        <f t="shared" ca="1" si="15"/>
        <v>6</v>
      </c>
      <c r="S19" t="str">
        <f t="shared" ca="1" si="16"/>
        <v>(''2022/10/10'',''14:20'',''09:00'',''18:00'',1),</v>
      </c>
    </row>
    <row r="20" spans="2:19" ht="15.5">
      <c r="B20" s="2"/>
      <c r="C20">
        <f t="shared" ca="1" si="0"/>
        <v>24</v>
      </c>
      <c r="D20">
        <f t="shared" ca="1" si="1"/>
        <v>11</v>
      </c>
      <c r="E20">
        <f t="shared" ca="1" si="2"/>
        <v>2020</v>
      </c>
      <c r="F20" t="str">
        <f t="shared" ca="1" si="3"/>
        <v>24/11/2020</v>
      </c>
      <c r="G20" t="str">
        <f t="shared" ca="1" si="4"/>
        <v>2020/11/24</v>
      </c>
      <c r="H20">
        <f t="shared" ca="1" si="5"/>
        <v>11</v>
      </c>
      <c r="I20">
        <f t="shared" ca="1" si="6"/>
        <v>10</v>
      </c>
      <c r="J20" t="str">
        <f t="shared" ca="1" si="7"/>
        <v>11:10</v>
      </c>
      <c r="K20" t="str">
        <f t="shared" ca="1" si="8"/>
        <v>11:10</v>
      </c>
      <c r="L20" s="9" t="str">
        <f t="shared" ca="1" si="9"/>
        <v>07:00</v>
      </c>
      <c r="M20" t="str">
        <f t="shared" ca="1" si="10"/>
        <v>16:00</v>
      </c>
      <c r="N20">
        <f t="shared" ca="1" si="11"/>
        <v>26</v>
      </c>
      <c r="O20">
        <f t="shared" ca="1" si="12"/>
        <v>1</v>
      </c>
      <c r="P20">
        <f t="shared" ca="1" si="13"/>
        <v>11</v>
      </c>
      <c r="Q20">
        <f t="shared" ca="1" si="14"/>
        <v>2</v>
      </c>
      <c r="R20">
        <f t="shared" ca="1" si="15"/>
        <v>26</v>
      </c>
      <c r="S20" t="str">
        <f t="shared" ca="1" si="16"/>
        <v>(''2020/11/24'',''11:10'',''07:00'',''16:00'',1),</v>
      </c>
    </row>
    <row r="21" spans="2:19" ht="15.5">
      <c r="B21" s="2"/>
      <c r="C21">
        <f t="shared" ca="1" si="0"/>
        <v>24</v>
      </c>
      <c r="D21">
        <f t="shared" ca="1" si="1"/>
        <v>3</v>
      </c>
      <c r="E21">
        <f t="shared" ca="1" si="2"/>
        <v>2024</v>
      </c>
      <c r="F21" t="str">
        <f t="shared" ca="1" si="3"/>
        <v>24/3/2024</v>
      </c>
      <c r="G21" t="str">
        <f t="shared" ca="1" si="4"/>
        <v>2024/03/24</v>
      </c>
      <c r="H21">
        <f t="shared" ca="1" si="5"/>
        <v>14</v>
      </c>
      <c r="I21">
        <f t="shared" ca="1" si="6"/>
        <v>33</v>
      </c>
      <c r="J21" t="str">
        <f t="shared" ca="1" si="7"/>
        <v>14:33</v>
      </c>
      <c r="K21" t="str">
        <f t="shared" ca="1" si="8"/>
        <v>14:33</v>
      </c>
      <c r="L21" s="9" t="str">
        <f t="shared" ca="1" si="9"/>
        <v>07:00</v>
      </c>
      <c r="M21" t="str">
        <f t="shared" ca="1" si="10"/>
        <v>17:00</v>
      </c>
      <c r="N21">
        <f t="shared" ca="1" si="11"/>
        <v>35</v>
      </c>
      <c r="O21">
        <f t="shared" ca="1" si="12"/>
        <v>10</v>
      </c>
      <c r="P21">
        <f t="shared" ca="1" si="13"/>
        <v>31</v>
      </c>
      <c r="Q21">
        <f t="shared" ca="1" si="14"/>
        <v>41</v>
      </c>
      <c r="R21">
        <f t="shared" ca="1" si="15"/>
        <v>11</v>
      </c>
      <c r="S21" t="str">
        <f t="shared" ca="1" si="16"/>
        <v>(''2024/03/24'',''14:33'',''07:00'',''17:00'',10),</v>
      </c>
    </row>
    <row r="22" spans="2:19" ht="15.5">
      <c r="B22" s="2"/>
      <c r="C22">
        <f t="shared" ca="1" si="0"/>
        <v>23</v>
      </c>
      <c r="D22">
        <f t="shared" ca="1" si="1"/>
        <v>11</v>
      </c>
      <c r="E22">
        <f t="shared" ca="1" si="2"/>
        <v>2024</v>
      </c>
      <c r="F22" t="str">
        <f t="shared" ca="1" si="3"/>
        <v>23/11/2024</v>
      </c>
      <c r="G22" t="str">
        <f t="shared" ca="1" si="4"/>
        <v>2024/11/23</v>
      </c>
      <c r="H22">
        <f t="shared" ca="1" si="5"/>
        <v>14</v>
      </c>
      <c r="I22">
        <f t="shared" ca="1" si="6"/>
        <v>4</v>
      </c>
      <c r="J22" t="str">
        <f t="shared" ca="1" si="7"/>
        <v>14:4</v>
      </c>
      <c r="K22" t="str">
        <f t="shared" ca="1" si="8"/>
        <v>14:04</v>
      </c>
      <c r="L22" s="9" t="str">
        <f t="shared" ca="1" si="9"/>
        <v>07:00</v>
      </c>
      <c r="M22" t="str">
        <f t="shared" ca="1" si="10"/>
        <v>17:00</v>
      </c>
      <c r="N22">
        <f t="shared" ca="1" si="11"/>
        <v>17</v>
      </c>
      <c r="O22">
        <f t="shared" ca="1" si="12"/>
        <v>22</v>
      </c>
      <c r="P22">
        <f t="shared" ca="1" si="13"/>
        <v>11</v>
      </c>
      <c r="Q22">
        <f t="shared" ca="1" si="14"/>
        <v>17</v>
      </c>
      <c r="R22">
        <f t="shared" ca="1" si="15"/>
        <v>29</v>
      </c>
      <c r="S22" t="str">
        <f t="shared" ca="1" si="16"/>
        <v>(''2024/11/23'',''14:4'',''07:00'',''17:00'',22),</v>
      </c>
    </row>
    <row r="23" spans="2:19" ht="15.5">
      <c r="B23" s="2"/>
      <c r="C23">
        <f t="shared" ca="1" si="0"/>
        <v>23</v>
      </c>
      <c r="D23">
        <f t="shared" ca="1" si="1"/>
        <v>9</v>
      </c>
      <c r="E23">
        <f t="shared" ca="1" si="2"/>
        <v>2022</v>
      </c>
      <c r="F23" t="str">
        <f t="shared" ca="1" si="3"/>
        <v>23/9/2022</v>
      </c>
      <c r="G23" t="str">
        <f t="shared" ca="1" si="4"/>
        <v>2022/09/23</v>
      </c>
      <c r="H23">
        <f t="shared" ca="1" si="5"/>
        <v>14</v>
      </c>
      <c r="I23">
        <f t="shared" ca="1" si="6"/>
        <v>28</v>
      </c>
      <c r="J23" t="str">
        <f t="shared" ca="1" si="7"/>
        <v>14:28</v>
      </c>
      <c r="K23" t="str">
        <f t="shared" ca="1" si="8"/>
        <v>14:28</v>
      </c>
      <c r="L23" s="9" t="str">
        <f t="shared" ca="1" si="9"/>
        <v>09:00</v>
      </c>
      <c r="M23" t="str">
        <f t="shared" ca="1" si="10"/>
        <v>16:00</v>
      </c>
      <c r="N23">
        <f t="shared" ca="1" si="11"/>
        <v>29</v>
      </c>
      <c r="O23">
        <f t="shared" ca="1" si="12"/>
        <v>10</v>
      </c>
      <c r="P23">
        <f t="shared" ca="1" si="13"/>
        <v>23</v>
      </c>
      <c r="Q23">
        <f t="shared" ca="1" si="14"/>
        <v>17</v>
      </c>
      <c r="R23">
        <f t="shared" ca="1" si="15"/>
        <v>27</v>
      </c>
      <c r="S23" t="str">
        <f t="shared" ca="1" si="16"/>
        <v>(''2022/09/23'',''14:28'',''09:00'',''16:00'',10),</v>
      </c>
    </row>
    <row r="24" spans="2:19" ht="15.5">
      <c r="B24" s="2"/>
      <c r="C24">
        <f t="shared" ca="1" si="0"/>
        <v>22</v>
      </c>
      <c r="D24">
        <f t="shared" ca="1" si="1"/>
        <v>9</v>
      </c>
      <c r="E24">
        <f t="shared" ca="1" si="2"/>
        <v>2021</v>
      </c>
      <c r="F24" t="str">
        <f t="shared" ca="1" si="3"/>
        <v>22/9/2021</v>
      </c>
      <c r="G24" t="str">
        <f t="shared" ca="1" si="4"/>
        <v>2021/09/22</v>
      </c>
      <c r="H24">
        <f t="shared" ca="1" si="5"/>
        <v>11</v>
      </c>
      <c r="I24">
        <f t="shared" ca="1" si="6"/>
        <v>49</v>
      </c>
      <c r="J24" t="str">
        <f t="shared" ca="1" si="7"/>
        <v>11:49</v>
      </c>
      <c r="K24" t="str">
        <f t="shared" ca="1" si="8"/>
        <v>11:49</v>
      </c>
      <c r="L24" s="9" t="str">
        <f t="shared" ca="1" si="9"/>
        <v>07:00</v>
      </c>
      <c r="M24" t="str">
        <f t="shared" ca="1" si="10"/>
        <v>17:00</v>
      </c>
      <c r="N24">
        <f t="shared" ca="1" si="11"/>
        <v>19</v>
      </c>
      <c r="O24">
        <f t="shared" ca="1" si="12"/>
        <v>4</v>
      </c>
      <c r="P24">
        <f t="shared" ca="1" si="13"/>
        <v>33</v>
      </c>
      <c r="Q24">
        <f t="shared" ca="1" si="14"/>
        <v>12</v>
      </c>
      <c r="R24">
        <f t="shared" ca="1" si="15"/>
        <v>17</v>
      </c>
      <c r="S24" t="str">
        <f t="shared" ca="1" si="16"/>
        <v>(''2021/09/22'',''11:49'',''07:00'',''17:00'',4),</v>
      </c>
    </row>
    <row r="25" spans="2:19" ht="15.5">
      <c r="B25" s="2"/>
      <c r="C25">
        <f t="shared" ca="1" si="0"/>
        <v>19</v>
      </c>
      <c r="D25">
        <f t="shared" ca="1" si="1"/>
        <v>9</v>
      </c>
      <c r="E25">
        <f t="shared" ca="1" si="2"/>
        <v>2024</v>
      </c>
      <c r="F25" t="str">
        <f t="shared" ca="1" si="3"/>
        <v>19/9/2024</v>
      </c>
      <c r="G25" t="str">
        <f t="shared" ca="1" si="4"/>
        <v>2024/09/19</v>
      </c>
      <c r="H25">
        <f t="shared" ca="1" si="5"/>
        <v>14</v>
      </c>
      <c r="I25">
        <f t="shared" ca="1" si="6"/>
        <v>34</v>
      </c>
      <c r="J25" t="str">
        <f t="shared" ca="1" si="7"/>
        <v>14:34</v>
      </c>
      <c r="K25" t="str">
        <f t="shared" ca="1" si="8"/>
        <v>14:34</v>
      </c>
      <c r="L25" s="9" t="str">
        <f t="shared" ca="1" si="9"/>
        <v>10:00</v>
      </c>
      <c r="M25" t="str">
        <f t="shared" ca="1" si="10"/>
        <v>18:00</v>
      </c>
      <c r="N25">
        <f t="shared" ca="1" si="11"/>
        <v>25</v>
      </c>
      <c r="O25">
        <f t="shared" ca="1" si="12"/>
        <v>5</v>
      </c>
      <c r="P25">
        <f t="shared" ca="1" si="13"/>
        <v>1</v>
      </c>
      <c r="Q25">
        <f t="shared" ca="1" si="14"/>
        <v>1</v>
      </c>
      <c r="R25">
        <f t="shared" ca="1" si="15"/>
        <v>24</v>
      </c>
      <c r="S25" t="str">
        <f t="shared" ca="1" si="16"/>
        <v>(''2024/09/19'',''14:34'',''10:00'',''18:00'',5),</v>
      </c>
    </row>
    <row r="26" spans="2:19" ht="15.5">
      <c r="B26" s="2"/>
      <c r="C26">
        <f t="shared" ca="1" si="0"/>
        <v>22</v>
      </c>
      <c r="D26">
        <f t="shared" ca="1" si="1"/>
        <v>8</v>
      </c>
      <c r="E26">
        <f t="shared" ca="1" si="2"/>
        <v>2021</v>
      </c>
      <c r="F26" t="str">
        <f t="shared" ca="1" si="3"/>
        <v>22/8/2021</v>
      </c>
      <c r="G26" t="str">
        <f t="shared" ca="1" si="4"/>
        <v>2021/08/22</v>
      </c>
      <c r="H26">
        <f t="shared" ca="1" si="5"/>
        <v>15</v>
      </c>
      <c r="I26">
        <f t="shared" ca="1" si="6"/>
        <v>24</v>
      </c>
      <c r="J26" t="str">
        <f t="shared" ca="1" si="7"/>
        <v>15:24</v>
      </c>
      <c r="K26" t="str">
        <f t="shared" ca="1" si="8"/>
        <v>15:24</v>
      </c>
      <c r="L26" s="9" t="str">
        <f t="shared" ca="1" si="9"/>
        <v>07:00</v>
      </c>
      <c r="M26" t="str">
        <f t="shared" ca="1" si="10"/>
        <v>18:00</v>
      </c>
      <c r="N26">
        <f t="shared" ca="1" si="11"/>
        <v>12</v>
      </c>
      <c r="O26">
        <f t="shared" ca="1" si="12"/>
        <v>3</v>
      </c>
      <c r="P26">
        <f t="shared" ca="1" si="13"/>
        <v>14</v>
      </c>
      <c r="Q26">
        <f t="shared" ca="1" si="14"/>
        <v>21</v>
      </c>
      <c r="R26">
        <f t="shared" ca="1" si="15"/>
        <v>22</v>
      </c>
      <c r="S26" t="str">
        <f t="shared" ca="1" si="16"/>
        <v>(''2021/08/22'',''15:24'',''07:00'',''18:00'',3),</v>
      </c>
    </row>
    <row r="27" spans="2:19" ht="15.5">
      <c r="B27" s="2"/>
      <c r="C27">
        <f t="shared" ca="1" si="0"/>
        <v>11</v>
      </c>
      <c r="D27">
        <f t="shared" ca="1" si="1"/>
        <v>9</v>
      </c>
      <c r="E27">
        <f t="shared" ca="1" si="2"/>
        <v>2024</v>
      </c>
      <c r="F27" t="str">
        <f t="shared" ca="1" si="3"/>
        <v>11/9/2024</v>
      </c>
      <c r="G27" t="str">
        <f t="shared" ca="1" si="4"/>
        <v>2024/09/11</v>
      </c>
      <c r="H27">
        <f t="shared" ca="1" si="5"/>
        <v>16</v>
      </c>
      <c r="I27">
        <f t="shared" ca="1" si="6"/>
        <v>1</v>
      </c>
      <c r="J27" t="str">
        <f t="shared" ca="1" si="7"/>
        <v>16:1</v>
      </c>
      <c r="K27" t="str">
        <f t="shared" ca="1" si="8"/>
        <v>16:01</v>
      </c>
      <c r="L27" s="9" t="str">
        <f t="shared" ca="1" si="9"/>
        <v>07:00</v>
      </c>
      <c r="M27" t="str">
        <f t="shared" ca="1" si="10"/>
        <v>16:00</v>
      </c>
      <c r="N27">
        <f t="shared" ca="1" si="11"/>
        <v>21</v>
      </c>
      <c r="O27">
        <f t="shared" ca="1" si="12"/>
        <v>23</v>
      </c>
      <c r="P27">
        <f t="shared" ca="1" si="13"/>
        <v>10</v>
      </c>
      <c r="Q27">
        <f t="shared" ca="1" si="14"/>
        <v>4</v>
      </c>
      <c r="R27">
        <f t="shared" ca="1" si="15"/>
        <v>13</v>
      </c>
      <c r="S27" t="str">
        <f t="shared" ca="1" si="16"/>
        <v>(''2024/09/11'',''16:1'',''07:00'',''16:00'',23),</v>
      </c>
    </row>
    <row r="28" spans="2:19" ht="15.5">
      <c r="B28" s="2"/>
      <c r="C28">
        <f t="shared" ca="1" si="0"/>
        <v>6</v>
      </c>
      <c r="D28">
        <f t="shared" ca="1" si="1"/>
        <v>7</v>
      </c>
      <c r="E28">
        <f t="shared" ca="1" si="2"/>
        <v>2021</v>
      </c>
      <c r="F28" t="str">
        <f t="shared" ca="1" si="3"/>
        <v>6/7/2021</v>
      </c>
      <c r="G28" t="str">
        <f t="shared" ca="1" si="4"/>
        <v>2021/07/06</v>
      </c>
      <c r="H28">
        <f t="shared" ca="1" si="5"/>
        <v>12</v>
      </c>
      <c r="I28">
        <f t="shared" ca="1" si="6"/>
        <v>45</v>
      </c>
      <c r="J28" t="str">
        <f t="shared" ca="1" si="7"/>
        <v>12:45</v>
      </c>
      <c r="K28" t="str">
        <f t="shared" ca="1" si="8"/>
        <v>12:45</v>
      </c>
      <c r="L28" s="9" t="str">
        <f t="shared" ca="1" si="9"/>
        <v>07:00</v>
      </c>
      <c r="M28" t="str">
        <f t="shared" ca="1" si="10"/>
        <v>17:00</v>
      </c>
      <c r="N28">
        <f t="shared" ca="1" si="11"/>
        <v>34</v>
      </c>
      <c r="O28">
        <f t="shared" ca="1" si="12"/>
        <v>10</v>
      </c>
      <c r="P28">
        <f t="shared" ca="1" si="13"/>
        <v>3</v>
      </c>
      <c r="Q28">
        <f t="shared" ca="1" si="14"/>
        <v>11</v>
      </c>
      <c r="R28">
        <f t="shared" ca="1" si="15"/>
        <v>6</v>
      </c>
      <c r="S28" t="str">
        <f t="shared" ca="1" si="16"/>
        <v>(''2021/07/06'',''12:45'',''07:00'',''17:00'',10),</v>
      </c>
    </row>
    <row r="29" spans="2:19" ht="15.5">
      <c r="B29" s="2"/>
      <c r="C29">
        <f t="shared" ca="1" si="0"/>
        <v>5</v>
      </c>
      <c r="D29">
        <f t="shared" ca="1" si="1"/>
        <v>1</v>
      </c>
      <c r="E29">
        <f t="shared" ca="1" si="2"/>
        <v>2023</v>
      </c>
      <c r="F29" t="str">
        <f t="shared" ca="1" si="3"/>
        <v>5/1/2023</v>
      </c>
      <c r="G29" t="str">
        <f t="shared" ca="1" si="4"/>
        <v>2023/01/05</v>
      </c>
      <c r="H29">
        <f t="shared" ca="1" si="5"/>
        <v>13</v>
      </c>
      <c r="I29">
        <f t="shared" ca="1" si="6"/>
        <v>5</v>
      </c>
      <c r="J29" t="str">
        <f t="shared" ca="1" si="7"/>
        <v>13:5</v>
      </c>
      <c r="K29" t="str">
        <f t="shared" ca="1" si="8"/>
        <v>13:05</v>
      </c>
      <c r="L29" s="9" t="str">
        <f t="shared" ca="1" si="9"/>
        <v>09:00</v>
      </c>
      <c r="M29" t="str">
        <f t="shared" ca="1" si="10"/>
        <v>18:00</v>
      </c>
      <c r="N29">
        <f t="shared" ca="1" si="11"/>
        <v>32</v>
      </c>
      <c r="O29">
        <f t="shared" ca="1" si="12"/>
        <v>24</v>
      </c>
      <c r="P29">
        <f t="shared" ca="1" si="13"/>
        <v>15</v>
      </c>
      <c r="Q29">
        <f t="shared" ca="1" si="14"/>
        <v>3</v>
      </c>
      <c r="R29">
        <f t="shared" ca="1" si="15"/>
        <v>4</v>
      </c>
      <c r="S29" t="str">
        <f t="shared" ca="1" si="16"/>
        <v>(''2023/01/05'',''13:5'',''09:00'',''18:00'',24),</v>
      </c>
    </row>
    <row r="30" spans="2:19" ht="15.5">
      <c r="B30" s="2"/>
      <c r="C30">
        <f t="shared" ca="1" si="0"/>
        <v>1</v>
      </c>
      <c r="D30">
        <f t="shared" ca="1" si="1"/>
        <v>10</v>
      </c>
      <c r="E30">
        <f t="shared" ca="1" si="2"/>
        <v>2022</v>
      </c>
      <c r="F30" t="str">
        <f t="shared" ca="1" si="3"/>
        <v>1/10/2022</v>
      </c>
      <c r="G30" t="str">
        <f t="shared" ca="1" si="4"/>
        <v>2022/10/01</v>
      </c>
      <c r="H30">
        <f t="shared" ca="1" si="5"/>
        <v>15</v>
      </c>
      <c r="I30">
        <f t="shared" ca="1" si="6"/>
        <v>34</v>
      </c>
      <c r="J30" t="str">
        <f t="shared" ca="1" si="7"/>
        <v>15:34</v>
      </c>
      <c r="K30" t="str">
        <f t="shared" ca="1" si="8"/>
        <v>15:34</v>
      </c>
      <c r="L30" s="9" t="str">
        <f t="shared" ca="1" si="9"/>
        <v>09:00</v>
      </c>
      <c r="M30" t="str">
        <f t="shared" ca="1" si="10"/>
        <v>17:00</v>
      </c>
      <c r="N30">
        <f t="shared" ca="1" si="11"/>
        <v>2</v>
      </c>
      <c r="O30">
        <f t="shared" ca="1" si="12"/>
        <v>10</v>
      </c>
      <c r="P30">
        <f t="shared" ca="1" si="13"/>
        <v>18</v>
      </c>
      <c r="Q30">
        <f t="shared" ca="1" si="14"/>
        <v>20</v>
      </c>
      <c r="R30">
        <f t="shared" ca="1" si="15"/>
        <v>11</v>
      </c>
      <c r="S30" t="str">
        <f t="shared" ca="1" si="16"/>
        <v>(''2022/10/01'',''15:34'',''09:00'',''17:00'',10),</v>
      </c>
    </row>
    <row r="31" spans="2:19" ht="15.5">
      <c r="B31" s="2"/>
      <c r="C31">
        <f t="shared" ca="1" si="0"/>
        <v>22</v>
      </c>
      <c r="D31">
        <f t="shared" ca="1" si="1"/>
        <v>6</v>
      </c>
      <c r="E31">
        <f t="shared" ca="1" si="2"/>
        <v>2021</v>
      </c>
      <c r="F31" t="str">
        <f t="shared" ca="1" si="3"/>
        <v>22/6/2021</v>
      </c>
      <c r="G31" t="str">
        <f t="shared" ca="1" si="4"/>
        <v>2021/06/22</v>
      </c>
      <c r="H31">
        <f t="shared" ca="1" si="5"/>
        <v>16</v>
      </c>
      <c r="I31">
        <f t="shared" ca="1" si="6"/>
        <v>58</v>
      </c>
      <c r="J31" t="str">
        <f t="shared" ca="1" si="7"/>
        <v>16:58</v>
      </c>
      <c r="K31" t="str">
        <f t="shared" ca="1" si="8"/>
        <v>16:58</v>
      </c>
      <c r="L31" s="9" t="str">
        <f t="shared" ca="1" si="9"/>
        <v>07:00</v>
      </c>
      <c r="M31" t="str">
        <f t="shared" ca="1" si="10"/>
        <v>16:00</v>
      </c>
      <c r="N31">
        <f t="shared" ca="1" si="11"/>
        <v>19</v>
      </c>
      <c r="O31">
        <f t="shared" ca="1" si="12"/>
        <v>15</v>
      </c>
      <c r="P31">
        <f t="shared" ca="1" si="13"/>
        <v>17</v>
      </c>
      <c r="Q31">
        <f t="shared" ca="1" si="14"/>
        <v>34</v>
      </c>
      <c r="R31">
        <f t="shared" ca="1" si="15"/>
        <v>5</v>
      </c>
      <c r="S31" t="str">
        <f t="shared" ca="1" si="16"/>
        <v>(''2021/06/22'',''16:58'',''07:00'',''16:00'',15),</v>
      </c>
    </row>
    <row r="32" spans="2:19">
      <c r="C32">
        <f t="shared" ca="1" si="0"/>
        <v>12</v>
      </c>
      <c r="D32">
        <f t="shared" ca="1" si="1"/>
        <v>10</v>
      </c>
      <c r="E32">
        <f t="shared" ca="1" si="2"/>
        <v>2022</v>
      </c>
      <c r="F32" t="str">
        <f t="shared" ca="1" si="3"/>
        <v>12/10/2022</v>
      </c>
      <c r="G32" t="str">
        <f t="shared" ca="1" si="4"/>
        <v>2022/10/12</v>
      </c>
      <c r="H32">
        <f t="shared" ca="1" si="5"/>
        <v>11</v>
      </c>
      <c r="I32">
        <f t="shared" ca="1" si="6"/>
        <v>53</v>
      </c>
      <c r="J32" t="str">
        <f t="shared" ca="1" si="7"/>
        <v>11:53</v>
      </c>
      <c r="K32" t="str">
        <f t="shared" ca="1" si="8"/>
        <v>11:53</v>
      </c>
      <c r="L32" s="9" t="str">
        <f t="shared" ca="1" si="9"/>
        <v>09:00</v>
      </c>
      <c r="M32" t="str">
        <f t="shared" ca="1" si="10"/>
        <v>17:00</v>
      </c>
      <c r="N32">
        <f t="shared" ca="1" si="11"/>
        <v>35</v>
      </c>
      <c r="O32">
        <f t="shared" ca="1" si="12"/>
        <v>8</v>
      </c>
      <c r="P32">
        <f t="shared" ca="1" si="13"/>
        <v>19</v>
      </c>
      <c r="Q32">
        <f t="shared" ca="1" si="14"/>
        <v>24</v>
      </c>
      <c r="R32">
        <f t="shared" ca="1" si="15"/>
        <v>11</v>
      </c>
      <c r="S32" t="str">
        <f t="shared" ca="1" si="16"/>
        <v>(''2022/10/12'',''11:53'',''09:00'',''17:00'',8),</v>
      </c>
    </row>
    <row r="33" spans="3:19">
      <c r="C33">
        <f t="shared" ca="1" si="0"/>
        <v>22</v>
      </c>
      <c r="D33">
        <f t="shared" ca="1" si="1"/>
        <v>11</v>
      </c>
      <c r="E33">
        <f t="shared" ca="1" si="2"/>
        <v>2020</v>
      </c>
      <c r="F33" t="str">
        <f t="shared" ca="1" si="3"/>
        <v>22/11/2020</v>
      </c>
      <c r="G33" t="str">
        <f t="shared" ca="1" si="4"/>
        <v>2020/11/22</v>
      </c>
      <c r="H33">
        <f t="shared" ca="1" si="5"/>
        <v>13</v>
      </c>
      <c r="I33">
        <f t="shared" ca="1" si="6"/>
        <v>9</v>
      </c>
      <c r="J33" t="str">
        <f t="shared" ca="1" si="7"/>
        <v>13:9</v>
      </c>
      <c r="K33" t="str">
        <f t="shared" ca="1" si="8"/>
        <v>13:09</v>
      </c>
      <c r="L33" s="9" t="str">
        <f t="shared" ca="1" si="9"/>
        <v>10:00</v>
      </c>
      <c r="M33" t="str">
        <f t="shared" ca="1" si="10"/>
        <v>16:00</v>
      </c>
      <c r="N33">
        <f t="shared" ca="1" si="11"/>
        <v>30</v>
      </c>
      <c r="O33">
        <f t="shared" ca="1" si="12"/>
        <v>19</v>
      </c>
      <c r="P33">
        <f t="shared" ca="1" si="13"/>
        <v>21</v>
      </c>
      <c r="Q33">
        <f t="shared" ca="1" si="14"/>
        <v>34</v>
      </c>
      <c r="R33">
        <f t="shared" ca="1" si="15"/>
        <v>7</v>
      </c>
      <c r="S33" t="str">
        <f t="shared" ca="1" si="16"/>
        <v>(''2020/11/22'',''13:9'',''10:00'',''16:00'',19),</v>
      </c>
    </row>
    <row r="34" spans="3:19">
      <c r="C34">
        <f t="shared" ca="1" si="0"/>
        <v>23</v>
      </c>
      <c r="D34">
        <f t="shared" ca="1" si="1"/>
        <v>5</v>
      </c>
      <c r="E34">
        <f t="shared" ca="1" si="2"/>
        <v>2020</v>
      </c>
      <c r="F34" t="str">
        <f t="shared" ca="1" si="3"/>
        <v>23/5/2020</v>
      </c>
      <c r="G34" t="str">
        <f t="shared" ca="1" si="4"/>
        <v>2020/05/23</v>
      </c>
      <c r="H34">
        <f t="shared" ca="1" si="5"/>
        <v>13</v>
      </c>
      <c r="I34">
        <f t="shared" ca="1" si="6"/>
        <v>43</v>
      </c>
      <c r="J34" t="str">
        <f t="shared" ca="1" si="7"/>
        <v>13:43</v>
      </c>
      <c r="K34" t="str">
        <f t="shared" ca="1" si="8"/>
        <v>13:43</v>
      </c>
      <c r="L34" s="9" t="str">
        <f t="shared" ca="1" si="9"/>
        <v>07:00</v>
      </c>
      <c r="M34" t="str">
        <f t="shared" ca="1" si="10"/>
        <v>18:00</v>
      </c>
      <c r="N34">
        <f t="shared" ca="1" si="11"/>
        <v>15</v>
      </c>
      <c r="O34">
        <f t="shared" ca="1" si="12"/>
        <v>10</v>
      </c>
      <c r="P34">
        <f t="shared" ca="1" si="13"/>
        <v>7</v>
      </c>
      <c r="Q34">
        <f t="shared" ca="1" si="14"/>
        <v>37</v>
      </c>
      <c r="R34">
        <f t="shared" ca="1" si="15"/>
        <v>24</v>
      </c>
      <c r="S34" t="str">
        <f t="shared" ca="1" si="16"/>
        <v>(''2020/05/23'',''13:43'',''07:00'',''18:00'',10),</v>
      </c>
    </row>
    <row r="35" spans="3:19">
      <c r="C35">
        <f t="shared" ca="1" si="0"/>
        <v>9</v>
      </c>
      <c r="D35">
        <f t="shared" ca="1" si="1"/>
        <v>9</v>
      </c>
      <c r="E35">
        <f t="shared" ca="1" si="2"/>
        <v>2022</v>
      </c>
      <c r="F35" t="str">
        <f t="shared" ca="1" si="3"/>
        <v>9/9/2022</v>
      </c>
      <c r="G35" t="str">
        <f t="shared" ca="1" si="4"/>
        <v>2022/09/09</v>
      </c>
      <c r="H35">
        <f t="shared" ca="1" si="5"/>
        <v>13</v>
      </c>
      <c r="I35">
        <f t="shared" ca="1" si="6"/>
        <v>21</v>
      </c>
      <c r="J35" t="str">
        <f t="shared" ca="1" si="7"/>
        <v>13:21</v>
      </c>
      <c r="K35" t="str">
        <f t="shared" ca="1" si="8"/>
        <v>13:21</v>
      </c>
      <c r="L35" s="9" t="str">
        <f t="shared" ca="1" si="9"/>
        <v>09:00</v>
      </c>
      <c r="M35" t="str">
        <f t="shared" ca="1" si="10"/>
        <v>17:00</v>
      </c>
      <c r="N35">
        <f t="shared" ca="1" si="11"/>
        <v>29</v>
      </c>
      <c r="O35">
        <f t="shared" ca="1" si="12"/>
        <v>3</v>
      </c>
      <c r="P35">
        <f t="shared" ca="1" si="13"/>
        <v>1</v>
      </c>
      <c r="Q35">
        <f t="shared" ca="1" si="14"/>
        <v>11</v>
      </c>
      <c r="R35">
        <f t="shared" ca="1" si="15"/>
        <v>4</v>
      </c>
      <c r="S35" t="str">
        <f t="shared" ca="1" si="16"/>
        <v>(''2022/09/09'',''13:21'',''09:00'',''17:00'',3),</v>
      </c>
    </row>
    <row r="36" spans="3:19">
      <c r="C36">
        <f t="shared" ca="1" si="0"/>
        <v>20</v>
      </c>
      <c r="D36">
        <f t="shared" ca="1" si="1"/>
        <v>3</v>
      </c>
      <c r="E36">
        <f t="shared" ca="1" si="2"/>
        <v>2022</v>
      </c>
      <c r="F36" t="str">
        <f t="shared" ca="1" si="3"/>
        <v>20/3/2022</v>
      </c>
      <c r="G36" t="str">
        <f t="shared" ca="1" si="4"/>
        <v>2022/03/20</v>
      </c>
      <c r="H36">
        <f t="shared" ca="1" si="5"/>
        <v>13</v>
      </c>
      <c r="I36">
        <f t="shared" ca="1" si="6"/>
        <v>9</v>
      </c>
      <c r="J36" t="str">
        <f t="shared" ca="1" si="7"/>
        <v>13:9</v>
      </c>
      <c r="K36" t="str">
        <f t="shared" ca="1" si="8"/>
        <v>13:09</v>
      </c>
      <c r="L36" s="9" t="str">
        <f t="shared" ca="1" si="9"/>
        <v>09:00</v>
      </c>
      <c r="M36" t="str">
        <f t="shared" ca="1" si="10"/>
        <v>17:00</v>
      </c>
      <c r="N36">
        <f t="shared" ca="1" si="11"/>
        <v>28</v>
      </c>
      <c r="O36">
        <f t="shared" ca="1" si="12"/>
        <v>20</v>
      </c>
      <c r="P36">
        <f t="shared" ca="1" si="13"/>
        <v>28</v>
      </c>
      <c r="Q36">
        <f t="shared" ca="1" si="14"/>
        <v>11</v>
      </c>
      <c r="R36">
        <f t="shared" ca="1" si="15"/>
        <v>24</v>
      </c>
      <c r="S36" t="str">
        <f t="shared" ca="1" si="16"/>
        <v>(''2022/03/20'',''13:9'',''09:00'',''17:00'',20),</v>
      </c>
    </row>
    <row r="37" spans="3:19">
      <c r="C37">
        <f t="shared" ca="1" si="0"/>
        <v>28</v>
      </c>
      <c r="D37">
        <f t="shared" ca="1" si="1"/>
        <v>4</v>
      </c>
      <c r="E37">
        <f t="shared" ca="1" si="2"/>
        <v>2022</v>
      </c>
      <c r="F37" t="str">
        <f t="shared" ca="1" si="3"/>
        <v>28/4/2022</v>
      </c>
      <c r="G37" t="str">
        <f t="shared" ca="1" si="4"/>
        <v>2022/04/28</v>
      </c>
      <c r="H37">
        <f t="shared" ca="1" si="5"/>
        <v>16</v>
      </c>
      <c r="I37">
        <f t="shared" ca="1" si="6"/>
        <v>45</v>
      </c>
      <c r="J37" t="str">
        <f t="shared" ca="1" si="7"/>
        <v>16:45</v>
      </c>
      <c r="K37" t="str">
        <f t="shared" ca="1" si="8"/>
        <v>16:45</v>
      </c>
      <c r="L37" s="9" t="str">
        <f t="shared" ca="1" si="9"/>
        <v>09:00</v>
      </c>
      <c r="M37" t="str">
        <f t="shared" ca="1" si="10"/>
        <v>17:00</v>
      </c>
      <c r="N37">
        <f t="shared" ca="1" si="11"/>
        <v>10</v>
      </c>
      <c r="O37">
        <f t="shared" ca="1" si="12"/>
        <v>17</v>
      </c>
      <c r="P37">
        <f t="shared" ca="1" si="13"/>
        <v>10</v>
      </c>
      <c r="Q37">
        <f t="shared" ca="1" si="14"/>
        <v>43</v>
      </c>
      <c r="R37">
        <f t="shared" ca="1" si="15"/>
        <v>7</v>
      </c>
      <c r="S37" t="str">
        <f t="shared" ca="1" si="16"/>
        <v>(''2022/04/28'',''16:45'',''09:00'',''17:00'',17),</v>
      </c>
    </row>
    <row r="38" spans="3:19">
      <c r="C38">
        <f t="shared" ca="1" si="0"/>
        <v>17</v>
      </c>
      <c r="D38">
        <f t="shared" ca="1" si="1"/>
        <v>4</v>
      </c>
      <c r="E38">
        <f t="shared" ca="1" si="2"/>
        <v>2022</v>
      </c>
      <c r="F38" t="str">
        <f t="shared" ca="1" si="3"/>
        <v>17/4/2022</v>
      </c>
      <c r="G38" t="str">
        <f t="shared" ca="1" si="4"/>
        <v>2022/04/17</v>
      </c>
      <c r="H38">
        <f t="shared" ca="1" si="5"/>
        <v>15</v>
      </c>
      <c r="I38">
        <f t="shared" ca="1" si="6"/>
        <v>38</v>
      </c>
      <c r="J38" t="str">
        <f t="shared" ca="1" si="7"/>
        <v>15:38</v>
      </c>
      <c r="K38" t="str">
        <f t="shared" ca="1" si="8"/>
        <v>15:38</v>
      </c>
      <c r="L38" s="9" t="str">
        <f t="shared" ca="1" si="9"/>
        <v>09:00</v>
      </c>
      <c r="M38" t="str">
        <f t="shared" ca="1" si="10"/>
        <v>18:00</v>
      </c>
      <c r="N38">
        <f t="shared" ca="1" si="11"/>
        <v>8</v>
      </c>
      <c r="O38">
        <f t="shared" ca="1" si="12"/>
        <v>4</v>
      </c>
      <c r="P38">
        <f t="shared" ca="1" si="13"/>
        <v>31</v>
      </c>
      <c r="Q38">
        <f t="shared" ca="1" si="14"/>
        <v>42</v>
      </c>
      <c r="R38">
        <f t="shared" ca="1" si="15"/>
        <v>6</v>
      </c>
      <c r="S38" t="str">
        <f t="shared" ca="1" si="16"/>
        <v>(''2022/04/17'',''15:38'',''09:00'',''18:00'',4),</v>
      </c>
    </row>
    <row r="39" spans="3:19">
      <c r="C39">
        <f t="shared" ca="1" si="0"/>
        <v>12</v>
      </c>
      <c r="D39">
        <f t="shared" ca="1" si="1"/>
        <v>4</v>
      </c>
      <c r="E39">
        <f t="shared" ca="1" si="2"/>
        <v>2022</v>
      </c>
      <c r="F39" t="str">
        <f t="shared" ca="1" si="3"/>
        <v>12/4/2022</v>
      </c>
      <c r="G39" t="str">
        <f t="shared" ca="1" si="4"/>
        <v>2022/04/12</v>
      </c>
      <c r="H39">
        <f t="shared" ca="1" si="5"/>
        <v>14</v>
      </c>
      <c r="I39">
        <f t="shared" ca="1" si="6"/>
        <v>13</v>
      </c>
      <c r="J39" t="str">
        <f t="shared" ca="1" si="7"/>
        <v>14:13</v>
      </c>
      <c r="K39" t="str">
        <f t="shared" ca="1" si="8"/>
        <v>14:13</v>
      </c>
      <c r="L39" s="9" t="str">
        <f t="shared" ca="1" si="9"/>
        <v>10:00</v>
      </c>
      <c r="M39" t="str">
        <f t="shared" ca="1" si="10"/>
        <v>17:00</v>
      </c>
      <c r="N39">
        <f t="shared" ca="1" si="11"/>
        <v>17</v>
      </c>
      <c r="O39">
        <f t="shared" ca="1" si="12"/>
        <v>21</v>
      </c>
      <c r="P39">
        <f t="shared" ca="1" si="13"/>
        <v>9</v>
      </c>
      <c r="Q39">
        <f t="shared" ca="1" si="14"/>
        <v>29</v>
      </c>
      <c r="R39">
        <f t="shared" ca="1" si="15"/>
        <v>30</v>
      </c>
      <c r="S39" t="str">
        <f t="shared" ca="1" si="16"/>
        <v>(''2022/04/12'',''14:13'',''10:00'',''17:00'',21),</v>
      </c>
    </row>
    <row r="40" spans="3:19">
      <c r="C40">
        <f t="shared" ca="1" si="0"/>
        <v>12</v>
      </c>
      <c r="D40">
        <f t="shared" ca="1" si="1"/>
        <v>11</v>
      </c>
      <c r="E40">
        <f t="shared" ca="1" si="2"/>
        <v>2024</v>
      </c>
      <c r="F40" t="str">
        <f t="shared" ca="1" si="3"/>
        <v>12/11/2024</v>
      </c>
      <c r="G40" t="str">
        <f t="shared" ca="1" si="4"/>
        <v>2024/11/12</v>
      </c>
      <c r="H40">
        <f t="shared" ca="1" si="5"/>
        <v>13</v>
      </c>
      <c r="I40">
        <f t="shared" ca="1" si="6"/>
        <v>49</v>
      </c>
      <c r="J40" t="str">
        <f t="shared" ca="1" si="7"/>
        <v>13:49</v>
      </c>
      <c r="K40" t="str">
        <f t="shared" ca="1" si="8"/>
        <v>13:49</v>
      </c>
      <c r="L40" s="9" t="str">
        <f t="shared" ca="1" si="9"/>
        <v>10:00</v>
      </c>
      <c r="M40" t="str">
        <f t="shared" ca="1" si="10"/>
        <v>17:00</v>
      </c>
      <c r="N40">
        <f t="shared" ca="1" si="11"/>
        <v>18</v>
      </c>
      <c r="O40">
        <f t="shared" ca="1" si="12"/>
        <v>24</v>
      </c>
      <c r="P40">
        <f t="shared" ca="1" si="13"/>
        <v>11</v>
      </c>
      <c r="Q40">
        <f t="shared" ca="1" si="14"/>
        <v>24</v>
      </c>
      <c r="R40">
        <f t="shared" ca="1" si="15"/>
        <v>9</v>
      </c>
      <c r="S40" t="str">
        <f t="shared" ca="1" si="16"/>
        <v>(''2024/11/12'',''13:49'',''10:00'',''17:00'',24),</v>
      </c>
    </row>
    <row r="41" spans="3:19">
      <c r="C41">
        <f t="shared" ca="1" si="0"/>
        <v>23</v>
      </c>
      <c r="D41">
        <f t="shared" ca="1" si="1"/>
        <v>9</v>
      </c>
      <c r="E41">
        <f t="shared" ca="1" si="2"/>
        <v>2021</v>
      </c>
      <c r="F41" t="str">
        <f t="shared" ca="1" si="3"/>
        <v>23/9/2021</v>
      </c>
      <c r="G41" t="str">
        <f t="shared" ca="1" si="4"/>
        <v>2021/09/23</v>
      </c>
      <c r="H41">
        <f t="shared" ca="1" si="5"/>
        <v>14</v>
      </c>
      <c r="I41">
        <f t="shared" ca="1" si="6"/>
        <v>37</v>
      </c>
      <c r="J41" t="str">
        <f t="shared" ca="1" si="7"/>
        <v>14:37</v>
      </c>
      <c r="K41" t="str">
        <f t="shared" ca="1" si="8"/>
        <v>14:37</v>
      </c>
      <c r="L41" s="9" t="str">
        <f t="shared" ca="1" si="9"/>
        <v>09:00</v>
      </c>
      <c r="M41" t="str">
        <f t="shared" ca="1" si="10"/>
        <v>18:00</v>
      </c>
      <c r="N41">
        <f t="shared" ca="1" si="11"/>
        <v>2</v>
      </c>
      <c r="O41">
        <f t="shared" ca="1" si="12"/>
        <v>1</v>
      </c>
      <c r="P41">
        <f t="shared" ca="1" si="13"/>
        <v>21</v>
      </c>
      <c r="Q41">
        <f t="shared" ca="1" si="14"/>
        <v>34</v>
      </c>
      <c r="R41">
        <f t="shared" ca="1" si="15"/>
        <v>23</v>
      </c>
      <c r="S41" t="str">
        <f t="shared" ca="1" si="16"/>
        <v>(''2021/09/23'',''14:37'',''09:00'',''18:00'',1),</v>
      </c>
    </row>
    <row r="42" spans="3:19">
      <c r="C42">
        <f t="shared" ca="1" si="0"/>
        <v>15</v>
      </c>
      <c r="D42">
        <f t="shared" ca="1" si="1"/>
        <v>9</v>
      </c>
      <c r="E42">
        <f t="shared" ca="1" si="2"/>
        <v>2022</v>
      </c>
      <c r="F42" t="str">
        <f t="shared" ca="1" si="3"/>
        <v>15/9/2022</v>
      </c>
      <c r="G42" t="str">
        <f t="shared" ca="1" si="4"/>
        <v>2022/09/15</v>
      </c>
      <c r="H42">
        <f t="shared" ca="1" si="5"/>
        <v>13</v>
      </c>
      <c r="I42">
        <f t="shared" ca="1" si="6"/>
        <v>14</v>
      </c>
      <c r="J42" t="str">
        <f t="shared" ca="1" si="7"/>
        <v>13:14</v>
      </c>
      <c r="K42" t="str">
        <f t="shared" ca="1" si="8"/>
        <v>13:14</v>
      </c>
      <c r="L42" s="9" t="str">
        <f t="shared" ca="1" si="9"/>
        <v>07:00</v>
      </c>
      <c r="M42" t="str">
        <f t="shared" ca="1" si="10"/>
        <v>16:00</v>
      </c>
      <c r="N42">
        <f t="shared" ca="1" si="11"/>
        <v>14</v>
      </c>
      <c r="O42">
        <f t="shared" ca="1" si="12"/>
        <v>18</v>
      </c>
      <c r="P42">
        <f t="shared" ca="1" si="13"/>
        <v>10</v>
      </c>
      <c r="Q42">
        <f t="shared" ca="1" si="14"/>
        <v>4</v>
      </c>
      <c r="R42">
        <f t="shared" ca="1" si="15"/>
        <v>27</v>
      </c>
      <c r="S42" t="str">
        <f t="shared" ca="1" si="16"/>
        <v>(''2022/09/15'',''13:14'',''07:00'',''16:00'',18),</v>
      </c>
    </row>
    <row r="43" spans="3:19">
      <c r="C43">
        <f t="shared" ca="1" si="0"/>
        <v>1</v>
      </c>
      <c r="D43">
        <f t="shared" ca="1" si="1"/>
        <v>8</v>
      </c>
      <c r="E43">
        <f t="shared" ca="1" si="2"/>
        <v>2022</v>
      </c>
      <c r="F43" t="str">
        <f t="shared" ca="1" si="3"/>
        <v>1/8/2022</v>
      </c>
      <c r="G43" t="str">
        <f t="shared" ca="1" si="4"/>
        <v>2022/08/01</v>
      </c>
      <c r="H43">
        <f t="shared" ca="1" si="5"/>
        <v>11</v>
      </c>
      <c r="I43">
        <f t="shared" ca="1" si="6"/>
        <v>49</v>
      </c>
      <c r="J43" t="str">
        <f t="shared" ca="1" si="7"/>
        <v>11:49</v>
      </c>
      <c r="K43" t="str">
        <f t="shared" ca="1" si="8"/>
        <v>11:49</v>
      </c>
      <c r="L43" s="9" t="str">
        <f t="shared" ca="1" si="9"/>
        <v>07:00</v>
      </c>
      <c r="M43" t="str">
        <f t="shared" ca="1" si="10"/>
        <v>16:00</v>
      </c>
      <c r="N43">
        <f t="shared" ca="1" si="11"/>
        <v>13</v>
      </c>
      <c r="O43">
        <f t="shared" ca="1" si="12"/>
        <v>18</v>
      </c>
      <c r="P43">
        <f t="shared" ca="1" si="13"/>
        <v>27</v>
      </c>
      <c r="Q43">
        <f t="shared" ca="1" si="14"/>
        <v>35</v>
      </c>
      <c r="R43">
        <f t="shared" ca="1" si="15"/>
        <v>2</v>
      </c>
      <c r="S43" t="str">
        <f t="shared" ca="1" si="16"/>
        <v>(''2022/08/01'',''11:49'',''07:00'',''16:00'',18),</v>
      </c>
    </row>
    <row r="44" spans="3:19">
      <c r="C44">
        <f t="shared" ca="1" si="0"/>
        <v>6</v>
      </c>
      <c r="D44">
        <f t="shared" ca="1" si="1"/>
        <v>3</v>
      </c>
      <c r="E44">
        <f t="shared" ca="1" si="2"/>
        <v>2023</v>
      </c>
      <c r="F44" t="str">
        <f t="shared" ca="1" si="3"/>
        <v>6/3/2023</v>
      </c>
      <c r="G44" t="str">
        <f t="shared" ca="1" si="4"/>
        <v>2023/03/06</v>
      </c>
      <c r="H44">
        <f t="shared" ca="1" si="5"/>
        <v>14</v>
      </c>
      <c r="I44">
        <f t="shared" ca="1" si="6"/>
        <v>20</v>
      </c>
      <c r="J44" t="str">
        <f t="shared" ca="1" si="7"/>
        <v>14:20</v>
      </c>
      <c r="K44" t="str">
        <f t="shared" ca="1" si="8"/>
        <v>14:20</v>
      </c>
      <c r="L44" s="9" t="str">
        <f t="shared" ca="1" si="9"/>
        <v>09:00</v>
      </c>
      <c r="M44" t="str">
        <f t="shared" ca="1" si="10"/>
        <v>16:00</v>
      </c>
      <c r="N44">
        <f t="shared" ca="1" si="11"/>
        <v>30</v>
      </c>
      <c r="O44">
        <f t="shared" ca="1" si="12"/>
        <v>7</v>
      </c>
      <c r="P44">
        <f t="shared" ca="1" si="13"/>
        <v>5</v>
      </c>
      <c r="Q44">
        <f t="shared" ca="1" si="14"/>
        <v>36</v>
      </c>
      <c r="R44">
        <f t="shared" ca="1" si="15"/>
        <v>7</v>
      </c>
      <c r="S44" t="str">
        <f t="shared" ca="1" si="16"/>
        <v>(''2023/03/06'',''14:20'',''09:00'',''16:00'',7),</v>
      </c>
    </row>
    <row r="45" spans="3:19">
      <c r="C45">
        <f t="shared" ca="1" si="0"/>
        <v>9</v>
      </c>
      <c r="D45">
        <f t="shared" ca="1" si="1"/>
        <v>12</v>
      </c>
      <c r="E45">
        <f t="shared" ca="1" si="2"/>
        <v>2024</v>
      </c>
      <c r="F45" t="str">
        <f t="shared" ca="1" si="3"/>
        <v>9/12/2024</v>
      </c>
      <c r="G45" t="str">
        <f t="shared" ca="1" si="4"/>
        <v>2024/12/09</v>
      </c>
      <c r="H45">
        <f t="shared" ca="1" si="5"/>
        <v>16</v>
      </c>
      <c r="I45">
        <f t="shared" ca="1" si="6"/>
        <v>40</v>
      </c>
      <c r="J45" t="str">
        <f t="shared" ca="1" si="7"/>
        <v>16:40</v>
      </c>
      <c r="K45" t="str">
        <f t="shared" ca="1" si="8"/>
        <v>16:40</v>
      </c>
      <c r="L45" s="9" t="str">
        <f t="shared" ca="1" si="9"/>
        <v>10:00</v>
      </c>
      <c r="M45" t="str">
        <f t="shared" ca="1" si="10"/>
        <v>16:00</v>
      </c>
      <c r="N45">
        <f t="shared" ca="1" si="11"/>
        <v>14</v>
      </c>
      <c r="O45">
        <f t="shared" ca="1" si="12"/>
        <v>24</v>
      </c>
      <c r="P45">
        <f t="shared" ca="1" si="13"/>
        <v>12</v>
      </c>
      <c r="Q45">
        <f t="shared" ca="1" si="14"/>
        <v>11</v>
      </c>
      <c r="R45">
        <f t="shared" ca="1" si="15"/>
        <v>24</v>
      </c>
      <c r="S45" t="str">
        <f t="shared" ca="1" si="16"/>
        <v>(''2024/12/09'',''16:40'',''10:00'',''16:00'',24),</v>
      </c>
    </row>
    <row r="46" spans="3:19">
      <c r="C46">
        <f t="shared" ca="1" si="0"/>
        <v>20</v>
      </c>
      <c r="D46">
        <f t="shared" ca="1" si="1"/>
        <v>10</v>
      </c>
      <c r="E46">
        <f t="shared" ca="1" si="2"/>
        <v>2023</v>
      </c>
      <c r="F46" t="str">
        <f t="shared" ca="1" si="3"/>
        <v>20/10/2023</v>
      </c>
      <c r="G46" t="str">
        <f t="shared" ca="1" si="4"/>
        <v>2023/10/20</v>
      </c>
      <c r="H46">
        <f t="shared" ca="1" si="5"/>
        <v>14</v>
      </c>
      <c r="I46">
        <f t="shared" ca="1" si="6"/>
        <v>53</v>
      </c>
      <c r="J46" t="str">
        <f t="shared" ca="1" si="7"/>
        <v>14:53</v>
      </c>
      <c r="K46" t="str">
        <f t="shared" ca="1" si="8"/>
        <v>14:53</v>
      </c>
      <c r="L46" s="9" t="str">
        <f t="shared" ca="1" si="9"/>
        <v>07:00</v>
      </c>
      <c r="M46" t="str">
        <f t="shared" ca="1" si="10"/>
        <v>17:00</v>
      </c>
      <c r="N46">
        <f t="shared" ca="1" si="11"/>
        <v>15</v>
      </c>
      <c r="O46">
        <f t="shared" ca="1" si="12"/>
        <v>22</v>
      </c>
      <c r="P46">
        <f t="shared" ca="1" si="13"/>
        <v>18</v>
      </c>
      <c r="Q46">
        <f t="shared" ca="1" si="14"/>
        <v>3</v>
      </c>
      <c r="R46">
        <f t="shared" ca="1" si="15"/>
        <v>19</v>
      </c>
      <c r="S46" t="str">
        <f t="shared" ca="1" si="16"/>
        <v>(''2023/10/20'',''14:53'',''07:00'',''17:00'',22),</v>
      </c>
    </row>
    <row r="47" spans="3:19">
      <c r="C47">
        <f t="shared" ca="1" si="0"/>
        <v>25</v>
      </c>
      <c r="D47">
        <f t="shared" ca="1" si="1"/>
        <v>12</v>
      </c>
      <c r="E47">
        <f t="shared" ca="1" si="2"/>
        <v>2024</v>
      </c>
      <c r="F47" t="str">
        <f t="shared" ca="1" si="3"/>
        <v>25/12/2024</v>
      </c>
      <c r="G47" t="str">
        <f t="shared" ca="1" si="4"/>
        <v>2024/12/25</v>
      </c>
      <c r="H47">
        <f t="shared" ca="1" si="5"/>
        <v>13</v>
      </c>
      <c r="I47">
        <f t="shared" ca="1" si="6"/>
        <v>44</v>
      </c>
      <c r="J47" t="str">
        <f t="shared" ca="1" si="7"/>
        <v>13:44</v>
      </c>
      <c r="K47" t="str">
        <f t="shared" ca="1" si="8"/>
        <v>13:44</v>
      </c>
      <c r="L47" s="9" t="str">
        <f t="shared" ca="1" si="9"/>
        <v>09:00</v>
      </c>
      <c r="M47" t="str">
        <f t="shared" ca="1" si="10"/>
        <v>17:00</v>
      </c>
      <c r="N47">
        <f t="shared" ca="1" si="11"/>
        <v>10</v>
      </c>
      <c r="O47">
        <f t="shared" ca="1" si="12"/>
        <v>18</v>
      </c>
      <c r="P47">
        <f t="shared" ca="1" si="13"/>
        <v>5</v>
      </c>
      <c r="Q47">
        <f t="shared" ca="1" si="14"/>
        <v>32</v>
      </c>
      <c r="R47">
        <f t="shared" ca="1" si="15"/>
        <v>3</v>
      </c>
      <c r="S47" t="str">
        <f t="shared" ca="1" si="16"/>
        <v>(''2024/12/25'',''13:44'',''09:00'',''17:00'',18),</v>
      </c>
    </row>
    <row r="48" spans="3:19">
      <c r="C48">
        <f t="shared" ca="1" si="0"/>
        <v>24</v>
      </c>
      <c r="D48">
        <f t="shared" ca="1" si="1"/>
        <v>6</v>
      </c>
      <c r="E48">
        <f t="shared" ca="1" si="2"/>
        <v>2021</v>
      </c>
      <c r="F48" t="str">
        <f t="shared" ca="1" si="3"/>
        <v>24/6/2021</v>
      </c>
      <c r="G48" t="str">
        <f t="shared" ca="1" si="4"/>
        <v>2021/06/24</v>
      </c>
      <c r="H48">
        <f t="shared" ca="1" si="5"/>
        <v>11</v>
      </c>
      <c r="I48">
        <f t="shared" ca="1" si="6"/>
        <v>47</v>
      </c>
      <c r="J48" t="str">
        <f t="shared" ca="1" si="7"/>
        <v>11:47</v>
      </c>
      <c r="K48" t="str">
        <f t="shared" ca="1" si="8"/>
        <v>11:47</v>
      </c>
      <c r="L48" s="9" t="str">
        <f t="shared" ca="1" si="9"/>
        <v>09:00</v>
      </c>
      <c r="M48" t="str">
        <f t="shared" ca="1" si="10"/>
        <v>18:00</v>
      </c>
      <c r="N48">
        <f t="shared" ca="1" si="11"/>
        <v>29</v>
      </c>
      <c r="O48">
        <f t="shared" ca="1" si="12"/>
        <v>5</v>
      </c>
      <c r="P48">
        <f t="shared" ca="1" si="13"/>
        <v>17</v>
      </c>
      <c r="Q48">
        <f t="shared" ca="1" si="14"/>
        <v>37</v>
      </c>
      <c r="R48">
        <f t="shared" ca="1" si="15"/>
        <v>20</v>
      </c>
      <c r="S48" t="str">
        <f t="shared" ca="1" si="16"/>
        <v>(''2021/06/24'',''11:47'',''09:00'',''18:00'',5),</v>
      </c>
    </row>
    <row r="49" spans="3:19">
      <c r="C49">
        <f t="shared" ca="1" si="0"/>
        <v>25</v>
      </c>
      <c r="D49">
        <f t="shared" ca="1" si="1"/>
        <v>8</v>
      </c>
      <c r="E49">
        <f t="shared" ca="1" si="2"/>
        <v>2021</v>
      </c>
      <c r="F49" t="str">
        <f t="shared" ca="1" si="3"/>
        <v>25/8/2021</v>
      </c>
      <c r="G49" t="str">
        <f t="shared" ca="1" si="4"/>
        <v>2021/08/25</v>
      </c>
      <c r="H49">
        <f t="shared" ca="1" si="5"/>
        <v>13</v>
      </c>
      <c r="I49">
        <f t="shared" ca="1" si="6"/>
        <v>14</v>
      </c>
      <c r="J49" t="str">
        <f t="shared" ca="1" si="7"/>
        <v>13:14</v>
      </c>
      <c r="K49" t="str">
        <f t="shared" ca="1" si="8"/>
        <v>13:14</v>
      </c>
      <c r="L49" s="9" t="str">
        <f t="shared" ca="1" si="9"/>
        <v>07:00</v>
      </c>
      <c r="M49" t="str">
        <f t="shared" ca="1" si="10"/>
        <v>18:00</v>
      </c>
      <c r="N49">
        <f t="shared" ca="1" si="11"/>
        <v>7</v>
      </c>
      <c r="O49">
        <f t="shared" ca="1" si="12"/>
        <v>17</v>
      </c>
      <c r="P49">
        <f t="shared" ca="1" si="13"/>
        <v>3</v>
      </c>
      <c r="Q49">
        <f t="shared" ca="1" si="14"/>
        <v>18</v>
      </c>
      <c r="R49">
        <f t="shared" ca="1" si="15"/>
        <v>19</v>
      </c>
      <c r="S49" t="str">
        <f t="shared" ca="1" si="16"/>
        <v>(''2021/08/25'',''13:14'',''07:00'',''18:00'',17),</v>
      </c>
    </row>
    <row r="50" spans="3:19">
      <c r="C50">
        <f t="shared" ca="1" si="0"/>
        <v>28</v>
      </c>
      <c r="D50">
        <f t="shared" ca="1" si="1"/>
        <v>3</v>
      </c>
      <c r="E50">
        <f t="shared" ca="1" si="2"/>
        <v>2024</v>
      </c>
      <c r="F50" t="str">
        <f t="shared" ca="1" si="3"/>
        <v>28/3/2024</v>
      </c>
      <c r="G50" t="str">
        <f t="shared" ca="1" si="4"/>
        <v>2024/03/28</v>
      </c>
      <c r="H50">
        <f t="shared" ca="1" si="5"/>
        <v>14</v>
      </c>
      <c r="I50">
        <f t="shared" ca="1" si="6"/>
        <v>5</v>
      </c>
      <c r="J50" t="str">
        <f t="shared" ca="1" si="7"/>
        <v>14:5</v>
      </c>
      <c r="K50" t="str">
        <f t="shared" ca="1" si="8"/>
        <v>14:05</v>
      </c>
      <c r="L50" s="9" t="str">
        <f t="shared" ca="1" si="9"/>
        <v>10:00</v>
      </c>
      <c r="M50" t="str">
        <f t="shared" ca="1" si="10"/>
        <v>18:00</v>
      </c>
      <c r="N50">
        <f t="shared" ca="1" si="11"/>
        <v>9</v>
      </c>
      <c r="O50">
        <f t="shared" ca="1" si="12"/>
        <v>6</v>
      </c>
      <c r="P50">
        <f t="shared" ca="1" si="13"/>
        <v>17</v>
      </c>
      <c r="Q50">
        <f t="shared" ca="1" si="14"/>
        <v>20</v>
      </c>
      <c r="R50">
        <f t="shared" ca="1" si="15"/>
        <v>5</v>
      </c>
      <c r="S50" t="str">
        <f t="shared" ca="1" si="16"/>
        <v>(''2024/03/28'',''14:5'',''10:00'',''18:00'',6),</v>
      </c>
    </row>
    <row r="51" spans="3:19">
      <c r="C51">
        <f t="shared" ca="1" si="0"/>
        <v>22</v>
      </c>
      <c r="D51">
        <f t="shared" ca="1" si="1"/>
        <v>6</v>
      </c>
      <c r="E51">
        <f t="shared" ca="1" si="2"/>
        <v>2023</v>
      </c>
      <c r="F51" t="str">
        <f t="shared" ca="1" si="3"/>
        <v>22/6/2023</v>
      </c>
      <c r="G51" t="str">
        <f t="shared" ca="1" si="4"/>
        <v>2023/06/22</v>
      </c>
      <c r="H51">
        <f t="shared" ca="1" si="5"/>
        <v>15</v>
      </c>
      <c r="I51">
        <f t="shared" ca="1" si="6"/>
        <v>22</v>
      </c>
      <c r="J51" t="str">
        <f t="shared" ca="1" si="7"/>
        <v>15:22</v>
      </c>
      <c r="K51" t="str">
        <f t="shared" ca="1" si="8"/>
        <v>15:22</v>
      </c>
      <c r="L51" s="9" t="str">
        <f t="shared" ca="1" si="9"/>
        <v>09:00</v>
      </c>
      <c r="M51" t="str">
        <f t="shared" ca="1" si="10"/>
        <v>17:00</v>
      </c>
      <c r="N51">
        <f t="shared" ca="1" si="11"/>
        <v>4</v>
      </c>
      <c r="O51">
        <f t="shared" ca="1" si="12"/>
        <v>8</v>
      </c>
      <c r="P51">
        <f t="shared" ca="1" si="13"/>
        <v>27</v>
      </c>
      <c r="Q51">
        <f t="shared" ca="1" si="14"/>
        <v>14</v>
      </c>
      <c r="R51">
        <f t="shared" ca="1" si="15"/>
        <v>18</v>
      </c>
      <c r="S51" t="str">
        <f t="shared" ca="1" si="16"/>
        <v>(''2023/06/22'',''15:22'',''09:00'',''17:00'',8),</v>
      </c>
    </row>
    <row r="57" spans="3:19">
      <c r="K57">
        <v>1</v>
      </c>
      <c r="L57" s="8">
        <v>0.29166666666666669</v>
      </c>
      <c r="M57" s="9">
        <v>0.66666666666666663</v>
      </c>
    </row>
    <row r="58" spans="3:19">
      <c r="K58">
        <v>2</v>
      </c>
      <c r="L58" s="8">
        <v>0.375</v>
      </c>
      <c r="M58" s="8">
        <v>0.70833333333333337</v>
      </c>
    </row>
    <row r="59" spans="3:19">
      <c r="K59">
        <v>3</v>
      </c>
      <c r="L59" s="8">
        <v>0.41666666666666669</v>
      </c>
      <c r="M59" s="8">
        <v>0.75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1CC4-F865-4961-86D1-5243A87D470A}">
  <dimension ref="A1:K51"/>
  <sheetViews>
    <sheetView topLeftCell="C1" workbookViewId="0">
      <selection activeCell="K2" sqref="K2:K41"/>
    </sheetView>
  </sheetViews>
  <sheetFormatPr defaultRowHeight="14.5"/>
  <cols>
    <col min="1" max="1" width="36.1796875" customWidth="1"/>
    <col min="2" max="2" width="19.26953125" style="3" bestFit="1" customWidth="1"/>
    <col min="3" max="3" width="24" bestFit="1" customWidth="1"/>
    <col min="5" max="5" width="21.7265625" bestFit="1" customWidth="1"/>
    <col min="6" max="6" width="24" bestFit="1" customWidth="1"/>
    <col min="7" max="7" width="2" bestFit="1" customWidth="1"/>
    <col min="10" max="10" width="80.54296875" bestFit="1" customWidth="1"/>
  </cols>
  <sheetData>
    <row r="1" spans="1:11">
      <c r="A1" t="s">
        <v>275</v>
      </c>
      <c r="B1" s="3" t="s">
        <v>276</v>
      </c>
      <c r="C1" t="s">
        <v>317</v>
      </c>
      <c r="D1" t="s">
        <v>358</v>
      </c>
      <c r="E1" t="s">
        <v>359</v>
      </c>
      <c r="F1" t="s">
        <v>400</v>
      </c>
      <c r="H1" t="s">
        <v>438</v>
      </c>
      <c r="I1" t="s">
        <v>9</v>
      </c>
      <c r="J1" t="s">
        <v>550</v>
      </c>
    </row>
    <row r="2" spans="1:11">
      <c r="A2" t="s">
        <v>468</v>
      </c>
      <c r="B2" s="4" t="s">
        <v>277</v>
      </c>
      <c r="C2" t="s">
        <v>318</v>
      </c>
      <c r="D2">
        <f ca="1">RANDBETWEEN(14,3400)</f>
        <v>1802</v>
      </c>
      <c r="E2" t="s">
        <v>360</v>
      </c>
      <c r="F2" t="s">
        <v>401</v>
      </c>
      <c r="G2">
        <f ca="1">RANDBETWEEN(1,5)</f>
        <v>1</v>
      </c>
      <c r="H2" t="str">
        <f ca="1">VLOOKUP(G2,$B$47:$C$51,2)</f>
        <v>MG</v>
      </c>
      <c r="I2" t="s">
        <v>439</v>
      </c>
      <c r="J2" t="str">
        <f>_xlfn.CONCAT("(''",A2,"'',''",B2,"'')'")</f>
        <v>(''Distribuidora de Alimentos Frescos'',''71.897.013/0001-53'')'</v>
      </c>
      <c r="K2">
        <v>1</v>
      </c>
    </row>
    <row r="3" spans="1:11">
      <c r="A3" t="s">
        <v>469</v>
      </c>
      <c r="B3" s="4" t="s">
        <v>278</v>
      </c>
      <c r="C3" t="s">
        <v>319</v>
      </c>
      <c r="D3">
        <f t="shared" ref="D3:D41" ca="1" si="0">RANDBETWEEN(14,3400)</f>
        <v>743</v>
      </c>
      <c r="E3" t="s">
        <v>361</v>
      </c>
      <c r="F3" t="s">
        <v>402</v>
      </c>
      <c r="G3">
        <f t="shared" ref="G3:G41" ca="1" si="1">RANDBETWEEN(1,5)</f>
        <v>2</v>
      </c>
      <c r="H3" t="str">
        <f t="shared" ref="H3:H41" ca="1" si="2">VLOOKUP(G3,$B$47:$C$51,2)</f>
        <v>SP</v>
      </c>
      <c r="I3" t="s">
        <v>440</v>
      </c>
      <c r="J3" t="str">
        <f t="shared" ref="J3:J41" si="3">_xlfn.CONCAT("(''",A3,"'',''",B3,"'')'")</f>
        <v>(''Fornecedora de Produtos Lácteos Premium'',''50.491.684/0001-40'')'</v>
      </c>
      <c r="K3">
        <v>2</v>
      </c>
    </row>
    <row r="4" spans="1:11">
      <c r="A4" t="s">
        <v>470</v>
      </c>
      <c r="B4" s="4" t="s">
        <v>279</v>
      </c>
      <c r="C4" t="s">
        <v>320</v>
      </c>
      <c r="D4">
        <f t="shared" ca="1" si="0"/>
        <v>2458</v>
      </c>
      <c r="E4" t="s">
        <v>362</v>
      </c>
      <c r="F4" t="s">
        <v>403</v>
      </c>
      <c r="G4">
        <f t="shared" ca="1" si="1"/>
        <v>3</v>
      </c>
      <c r="H4" t="str">
        <f t="shared" ca="1" si="2"/>
        <v>RS</v>
      </c>
      <c r="I4" t="s">
        <v>441</v>
      </c>
      <c r="J4" t="str">
        <f t="shared" si="3"/>
        <v>(''Comércio de Carnes Selecionadas'',''37.473.002/0001-08'')'</v>
      </c>
      <c r="K4">
        <v>3</v>
      </c>
    </row>
    <row r="5" spans="1:11">
      <c r="A5" t="s">
        <v>471</v>
      </c>
      <c r="B5" s="4" t="s">
        <v>280</v>
      </c>
      <c r="C5" t="s">
        <v>321</v>
      </c>
      <c r="D5">
        <f t="shared" ca="1" si="0"/>
        <v>1287</v>
      </c>
      <c r="E5" t="s">
        <v>363</v>
      </c>
      <c r="F5" t="s">
        <v>404</v>
      </c>
      <c r="G5">
        <f t="shared" ca="1" si="1"/>
        <v>5</v>
      </c>
      <c r="H5" t="str">
        <f t="shared" ca="1" si="2"/>
        <v>MS</v>
      </c>
      <c r="I5" t="s">
        <v>442</v>
      </c>
      <c r="J5" t="str">
        <f t="shared" si="3"/>
        <v>(''Importadora de Frutas Tropicais'',''89.122.008/0001-34'')'</v>
      </c>
      <c r="K5">
        <v>4</v>
      </c>
    </row>
    <row r="6" spans="1:11">
      <c r="A6" t="s">
        <v>472</v>
      </c>
      <c r="B6" s="4" t="s">
        <v>281</v>
      </c>
      <c r="C6" t="s">
        <v>322</v>
      </c>
      <c r="D6">
        <f t="shared" ca="1" si="0"/>
        <v>3153</v>
      </c>
      <c r="E6" t="s">
        <v>364</v>
      </c>
      <c r="F6" t="s">
        <v>405</v>
      </c>
      <c r="G6">
        <f t="shared" ca="1" si="1"/>
        <v>1</v>
      </c>
      <c r="H6" t="str">
        <f t="shared" ca="1" si="2"/>
        <v>MG</v>
      </c>
      <c r="I6" t="s">
        <v>443</v>
      </c>
      <c r="J6" t="str">
        <f t="shared" si="3"/>
        <v>(''Suprimentos de Produtos Enlatados'',''57.968.910/0001-80'')'</v>
      </c>
      <c r="K6">
        <v>5</v>
      </c>
    </row>
    <row r="7" spans="1:11">
      <c r="A7" t="s">
        <v>473</v>
      </c>
      <c r="B7" s="4" t="s">
        <v>282</v>
      </c>
      <c r="C7" t="s">
        <v>323</v>
      </c>
      <c r="D7">
        <f t="shared" ca="1" si="0"/>
        <v>2684</v>
      </c>
      <c r="E7" t="s">
        <v>365</v>
      </c>
      <c r="F7" t="s">
        <v>406</v>
      </c>
      <c r="G7">
        <f t="shared" ca="1" si="1"/>
        <v>5</v>
      </c>
      <c r="H7" t="str">
        <f t="shared" ca="1" si="2"/>
        <v>MS</v>
      </c>
      <c r="I7" t="s">
        <v>444</v>
      </c>
      <c r="J7" t="str">
        <f t="shared" si="3"/>
        <v>(''Distribuidora de Produtos de Panificação'',''40.606.687/0001-28'')'</v>
      </c>
      <c r="K7">
        <v>6</v>
      </c>
    </row>
    <row r="8" spans="1:11">
      <c r="A8" t="s">
        <v>474</v>
      </c>
      <c r="B8" s="4" t="s">
        <v>283</v>
      </c>
      <c r="C8" t="s">
        <v>324</v>
      </c>
      <c r="D8">
        <f t="shared" ca="1" si="0"/>
        <v>1862</v>
      </c>
      <c r="E8" t="s">
        <v>366</v>
      </c>
      <c r="F8" t="s">
        <v>407</v>
      </c>
      <c r="G8">
        <f t="shared" ca="1" si="1"/>
        <v>1</v>
      </c>
      <c r="H8" t="str">
        <f t="shared" ca="1" si="2"/>
        <v>MG</v>
      </c>
      <c r="I8" t="s">
        <v>445</v>
      </c>
      <c r="J8" t="str">
        <f t="shared" si="3"/>
        <v>(''Fornecedora de Produtos Orgânicos'',''21.745.105/0001-40'')'</v>
      </c>
      <c r="K8">
        <v>7</v>
      </c>
    </row>
    <row r="9" spans="1:11">
      <c r="A9" t="s">
        <v>475</v>
      </c>
      <c r="B9" s="4" t="s">
        <v>284</v>
      </c>
      <c r="C9" t="s">
        <v>325</v>
      </c>
      <c r="D9">
        <f t="shared" ca="1" si="0"/>
        <v>1914</v>
      </c>
      <c r="E9" t="s">
        <v>367</v>
      </c>
      <c r="F9" t="s">
        <v>408</v>
      </c>
      <c r="G9">
        <f t="shared" ca="1" si="1"/>
        <v>5</v>
      </c>
      <c r="H9" t="str">
        <f t="shared" ca="1" si="2"/>
        <v>MS</v>
      </c>
      <c r="I9" t="s">
        <v>446</v>
      </c>
      <c r="J9" t="str">
        <f t="shared" si="3"/>
        <v>(''Comércio de Bebidas Refrescantes'',''21.572.440/0001-93'')'</v>
      </c>
      <c r="K9">
        <v>8</v>
      </c>
    </row>
    <row r="10" spans="1:11">
      <c r="A10" t="s">
        <v>476</v>
      </c>
      <c r="B10" s="4" t="s">
        <v>285</v>
      </c>
      <c r="C10" t="s">
        <v>326</v>
      </c>
      <c r="D10">
        <f t="shared" ca="1" si="0"/>
        <v>2531</v>
      </c>
      <c r="E10" t="s">
        <v>368</v>
      </c>
      <c r="F10" t="s">
        <v>409</v>
      </c>
      <c r="G10">
        <f t="shared" ca="1" si="1"/>
        <v>1</v>
      </c>
      <c r="H10" t="str">
        <f t="shared" ca="1" si="2"/>
        <v>MG</v>
      </c>
      <c r="I10" t="s">
        <v>447</v>
      </c>
      <c r="J10" t="str">
        <f t="shared" si="3"/>
        <v>(''Importadora de Produtos Congelados'',''83.402.020/0001-16'')'</v>
      </c>
      <c r="K10">
        <v>9</v>
      </c>
    </row>
    <row r="11" spans="1:11">
      <c r="A11" t="s">
        <v>477</v>
      </c>
      <c r="B11" s="4" t="s">
        <v>286</v>
      </c>
      <c r="C11" t="s">
        <v>327</v>
      </c>
      <c r="D11">
        <f t="shared" ca="1" si="0"/>
        <v>901</v>
      </c>
      <c r="E11" t="s">
        <v>369</v>
      </c>
      <c r="F11" t="s">
        <v>410</v>
      </c>
      <c r="G11">
        <f t="shared" ca="1" si="1"/>
        <v>1</v>
      </c>
      <c r="H11" t="str">
        <f t="shared" ca="1" si="2"/>
        <v>MG</v>
      </c>
      <c r="I11" t="s">
        <v>448</v>
      </c>
      <c r="J11" t="str">
        <f t="shared" si="3"/>
        <v>(''Suprimentos de Produtos de Higiene'',''99.544.887/0001-46'')'</v>
      </c>
      <c r="K11">
        <v>10</v>
      </c>
    </row>
    <row r="12" spans="1:11">
      <c r="A12" t="s">
        <v>478</v>
      </c>
      <c r="B12" s="4" t="s">
        <v>287</v>
      </c>
      <c r="C12" t="s">
        <v>328</v>
      </c>
      <c r="D12">
        <f t="shared" ca="1" si="0"/>
        <v>163</v>
      </c>
      <c r="E12" t="s">
        <v>370</v>
      </c>
      <c r="F12" t="s">
        <v>411</v>
      </c>
      <c r="G12">
        <f t="shared" ca="1" si="1"/>
        <v>3</v>
      </c>
      <c r="H12" t="str">
        <f t="shared" ca="1" si="2"/>
        <v>RS</v>
      </c>
      <c r="I12" t="s">
        <v>449</v>
      </c>
      <c r="J12" t="str">
        <f t="shared" si="3"/>
        <v>(''Distribuidora de Produtos de Limpeza'',''86.371.592/0001-73'')'</v>
      </c>
      <c r="K12">
        <v>11</v>
      </c>
    </row>
    <row r="13" spans="1:11">
      <c r="A13" t="s">
        <v>479</v>
      </c>
      <c r="B13" s="4" t="s">
        <v>288</v>
      </c>
      <c r="C13" t="s">
        <v>329</v>
      </c>
      <c r="D13">
        <f t="shared" ca="1" si="0"/>
        <v>3365</v>
      </c>
      <c r="E13" t="s">
        <v>371</v>
      </c>
      <c r="F13" t="s">
        <v>412</v>
      </c>
      <c r="G13">
        <f t="shared" ca="1" si="1"/>
        <v>3</v>
      </c>
      <c r="H13" t="str">
        <f t="shared" ca="1" si="2"/>
        <v>RS</v>
      </c>
      <c r="I13" t="s">
        <v>450</v>
      </c>
      <c r="J13" t="str">
        <f t="shared" si="3"/>
        <v>(''Fornecedora de Produtos de Cereais'',''54.543.561/0001-66'')'</v>
      </c>
      <c r="K13">
        <v>12</v>
      </c>
    </row>
    <row r="14" spans="1:11">
      <c r="A14" t="s">
        <v>480</v>
      </c>
      <c r="B14" s="4" t="s">
        <v>289</v>
      </c>
      <c r="C14" t="s">
        <v>330</v>
      </c>
      <c r="D14">
        <f t="shared" ca="1" si="0"/>
        <v>2818</v>
      </c>
      <c r="E14" t="s">
        <v>372</v>
      </c>
      <c r="F14" t="s">
        <v>413</v>
      </c>
      <c r="G14">
        <f t="shared" ca="1" si="1"/>
        <v>5</v>
      </c>
      <c r="H14" t="str">
        <f t="shared" ca="1" si="2"/>
        <v>MS</v>
      </c>
      <c r="I14" t="s">
        <v>451</v>
      </c>
      <c r="J14" t="str">
        <f t="shared" si="3"/>
        <v>(''Comércio de Produtos de Mercearia'',''26.951.019/0001-07'')'</v>
      </c>
      <c r="K14">
        <v>13</v>
      </c>
    </row>
    <row r="15" spans="1:11">
      <c r="A15" t="s">
        <v>481</v>
      </c>
      <c r="B15" s="4" t="s">
        <v>290</v>
      </c>
      <c r="C15" t="s">
        <v>331</v>
      </c>
      <c r="D15">
        <f t="shared" ca="1" si="0"/>
        <v>2008</v>
      </c>
      <c r="E15" t="s">
        <v>373</v>
      </c>
      <c r="F15" t="s">
        <v>414</v>
      </c>
      <c r="G15">
        <f t="shared" ca="1" si="1"/>
        <v>2</v>
      </c>
      <c r="H15" t="str">
        <f t="shared" ca="1" si="2"/>
        <v>SP</v>
      </c>
      <c r="I15" t="s">
        <v>452</v>
      </c>
      <c r="J15" t="str">
        <f t="shared" si="3"/>
        <v>(''Importadora de Produtos de Confeitaria'',''12.917.346/0001-38'')'</v>
      </c>
      <c r="K15">
        <v>14</v>
      </c>
    </row>
    <row r="16" spans="1:11">
      <c r="A16" t="s">
        <v>482</v>
      </c>
      <c r="B16" s="4" t="s">
        <v>291</v>
      </c>
      <c r="C16" t="s">
        <v>332</v>
      </c>
      <c r="D16">
        <f t="shared" ca="1" si="0"/>
        <v>389</v>
      </c>
      <c r="E16" t="s">
        <v>374</v>
      </c>
      <c r="F16" t="s">
        <v>415</v>
      </c>
      <c r="G16">
        <f t="shared" ca="1" si="1"/>
        <v>1</v>
      </c>
      <c r="H16" t="str">
        <f t="shared" ca="1" si="2"/>
        <v>MG</v>
      </c>
      <c r="I16" t="s">
        <v>453</v>
      </c>
      <c r="J16" t="str">
        <f t="shared" si="3"/>
        <v>(''Suprimentos de Produtos de Pet Shop'',''44.152.300/0001-61'')'</v>
      </c>
      <c r="K16">
        <v>15</v>
      </c>
    </row>
    <row r="17" spans="1:11">
      <c r="A17" t="s">
        <v>483</v>
      </c>
      <c r="B17" s="4" t="s">
        <v>292</v>
      </c>
      <c r="C17" t="s">
        <v>333</v>
      </c>
      <c r="D17">
        <f t="shared" ca="1" si="0"/>
        <v>717</v>
      </c>
      <c r="E17" t="s">
        <v>375</v>
      </c>
      <c r="F17" t="s">
        <v>396</v>
      </c>
      <c r="G17">
        <f t="shared" ca="1" si="1"/>
        <v>3</v>
      </c>
      <c r="H17" t="str">
        <f t="shared" ca="1" si="2"/>
        <v>RS</v>
      </c>
      <c r="I17" t="s">
        <v>443</v>
      </c>
      <c r="J17" t="str">
        <f t="shared" si="3"/>
        <v>(''Distribuidora de Produtos de Cuidados Pessoais'',''74.206.858/0001-43'')'</v>
      </c>
      <c r="K17">
        <v>16</v>
      </c>
    </row>
    <row r="18" spans="1:11">
      <c r="A18" t="s">
        <v>484</v>
      </c>
      <c r="B18" s="4" t="s">
        <v>293</v>
      </c>
      <c r="C18" t="s">
        <v>334</v>
      </c>
      <c r="D18">
        <f t="shared" ca="1" si="0"/>
        <v>3275</v>
      </c>
      <c r="E18" t="s">
        <v>376</v>
      </c>
      <c r="F18" t="s">
        <v>416</v>
      </c>
      <c r="G18">
        <f t="shared" ca="1" si="1"/>
        <v>3</v>
      </c>
      <c r="H18" t="str">
        <f t="shared" ca="1" si="2"/>
        <v>RS</v>
      </c>
      <c r="I18" t="s">
        <v>442</v>
      </c>
      <c r="J18" t="str">
        <f t="shared" si="3"/>
        <v>(''Fornecedora de Produtos de Bebê'',''12.907.214/0001-25'')'</v>
      </c>
      <c r="K18">
        <v>17</v>
      </c>
    </row>
    <row r="19" spans="1:11">
      <c r="A19" t="s">
        <v>485</v>
      </c>
      <c r="B19" s="4" t="s">
        <v>294</v>
      </c>
      <c r="C19" t="s">
        <v>335</v>
      </c>
      <c r="D19">
        <f t="shared" ca="1" si="0"/>
        <v>594</v>
      </c>
      <c r="E19" t="s">
        <v>377</v>
      </c>
      <c r="F19" t="s">
        <v>417</v>
      </c>
      <c r="G19">
        <f t="shared" ca="1" si="1"/>
        <v>5</v>
      </c>
      <c r="H19" t="str">
        <f t="shared" ca="1" si="2"/>
        <v>MS</v>
      </c>
      <c r="I19" t="s">
        <v>441</v>
      </c>
      <c r="J19" t="str">
        <f t="shared" si="3"/>
        <v>(''Comércio de Produtos de Saúde'',''26.356.337/0001-20'')'</v>
      </c>
      <c r="K19">
        <v>18</v>
      </c>
    </row>
    <row r="20" spans="1:11">
      <c r="A20" t="s">
        <v>486</v>
      </c>
      <c r="B20" s="4" t="s">
        <v>295</v>
      </c>
      <c r="C20" t="s">
        <v>336</v>
      </c>
      <c r="D20">
        <f t="shared" ca="1" si="0"/>
        <v>2299</v>
      </c>
      <c r="E20" t="s">
        <v>378</v>
      </c>
      <c r="F20" t="s">
        <v>418</v>
      </c>
      <c r="G20">
        <f t="shared" ca="1" si="1"/>
        <v>2</v>
      </c>
      <c r="H20" t="str">
        <f t="shared" ca="1" si="2"/>
        <v>SP</v>
      </c>
      <c r="I20" t="s">
        <v>439</v>
      </c>
      <c r="J20" t="str">
        <f t="shared" si="3"/>
        <v>(''Importadora de Produtos de Padaria'',''04.881.048/0001-07'')'</v>
      </c>
      <c r="K20">
        <v>19</v>
      </c>
    </row>
    <row r="21" spans="1:11">
      <c r="A21" t="s">
        <v>487</v>
      </c>
      <c r="B21" s="4" t="s">
        <v>296</v>
      </c>
      <c r="C21" t="s">
        <v>337</v>
      </c>
      <c r="D21">
        <f t="shared" ca="1" si="0"/>
        <v>2024</v>
      </c>
      <c r="E21" t="s">
        <v>379</v>
      </c>
      <c r="F21" t="s">
        <v>419</v>
      </c>
      <c r="G21">
        <f t="shared" ca="1" si="1"/>
        <v>4</v>
      </c>
      <c r="H21" t="str">
        <f t="shared" ca="1" si="2"/>
        <v>RJ</v>
      </c>
      <c r="I21" t="s">
        <v>447</v>
      </c>
      <c r="J21" t="str">
        <f t="shared" si="3"/>
        <v>(''Suprimentos de Produtos de Limpeza Doméstica'',''49.395.580/0001-52'')'</v>
      </c>
      <c r="K21">
        <v>20</v>
      </c>
    </row>
    <row r="22" spans="1:11">
      <c r="A22" t="s">
        <v>488</v>
      </c>
      <c r="B22" s="4" t="s">
        <v>297</v>
      </c>
      <c r="C22" t="s">
        <v>338</v>
      </c>
      <c r="D22">
        <f t="shared" ca="1" si="0"/>
        <v>2761</v>
      </c>
      <c r="E22" t="s">
        <v>380</v>
      </c>
      <c r="F22" t="s">
        <v>420</v>
      </c>
      <c r="G22">
        <f t="shared" ca="1" si="1"/>
        <v>2</v>
      </c>
      <c r="H22" t="str">
        <f t="shared" ca="1" si="2"/>
        <v>SP</v>
      </c>
      <c r="I22" t="s">
        <v>446</v>
      </c>
      <c r="J22" t="str">
        <f t="shared" si="3"/>
        <v>(''Distribuidora de Produtos de Bebidas Alcoólicas'',''00.466.995/0001-80'')'</v>
      </c>
      <c r="K22">
        <v>21</v>
      </c>
    </row>
    <row r="23" spans="1:11">
      <c r="A23" t="s">
        <v>489</v>
      </c>
      <c r="B23" s="4" t="s">
        <v>298</v>
      </c>
      <c r="C23" t="s">
        <v>339</v>
      </c>
      <c r="D23">
        <f t="shared" ca="1" si="0"/>
        <v>959</v>
      </c>
      <c r="E23" t="s">
        <v>381</v>
      </c>
      <c r="F23" t="s">
        <v>421</v>
      </c>
      <c r="G23">
        <f t="shared" ca="1" si="1"/>
        <v>4</v>
      </c>
      <c r="H23" t="str">
        <f t="shared" ca="1" si="2"/>
        <v>RJ</v>
      </c>
      <c r="I23" t="s">
        <v>445</v>
      </c>
      <c r="J23" t="str">
        <f t="shared" si="3"/>
        <v>(''Fornecedora de Produtos de Chocolates e Doces'',''33.839.537/0001-07'')'</v>
      </c>
      <c r="K23">
        <v>22</v>
      </c>
    </row>
    <row r="24" spans="1:11">
      <c r="A24" t="s">
        <v>490</v>
      </c>
      <c r="B24" s="4" t="s">
        <v>299</v>
      </c>
      <c r="C24" t="s">
        <v>340</v>
      </c>
      <c r="D24">
        <f t="shared" ca="1" si="0"/>
        <v>2995</v>
      </c>
      <c r="E24" t="s">
        <v>382</v>
      </c>
      <c r="F24" t="s">
        <v>422</v>
      </c>
      <c r="G24">
        <f t="shared" ca="1" si="1"/>
        <v>2</v>
      </c>
      <c r="H24" t="str">
        <f t="shared" ca="1" si="2"/>
        <v>SP</v>
      </c>
      <c r="I24" t="s">
        <v>451</v>
      </c>
      <c r="J24" t="str">
        <f t="shared" si="3"/>
        <v>(''Comércio de Produtos de Grãos'',''96.308.417/0001-95'')'</v>
      </c>
      <c r="K24">
        <v>23</v>
      </c>
    </row>
    <row r="25" spans="1:11">
      <c r="A25" t="s">
        <v>491</v>
      </c>
      <c r="B25" s="4" t="s">
        <v>300</v>
      </c>
      <c r="C25" t="s">
        <v>341</v>
      </c>
      <c r="D25">
        <f t="shared" ca="1" si="0"/>
        <v>3396</v>
      </c>
      <c r="E25" t="s">
        <v>383</v>
      </c>
      <c r="F25" t="s">
        <v>423</v>
      </c>
      <c r="G25">
        <f t="shared" ca="1" si="1"/>
        <v>3</v>
      </c>
      <c r="H25" t="str">
        <f t="shared" ca="1" si="2"/>
        <v>RS</v>
      </c>
      <c r="I25" t="s">
        <v>452</v>
      </c>
      <c r="J25" t="str">
        <f t="shared" si="3"/>
        <v>(''Importadora de Produtos de Cereais Matinais'',''55.518.365/0001-02'')'</v>
      </c>
      <c r="K25">
        <v>24</v>
      </c>
    </row>
    <row r="26" spans="1:11">
      <c r="A26" t="s">
        <v>492</v>
      </c>
      <c r="B26" s="4" t="s">
        <v>301</v>
      </c>
      <c r="C26" t="s">
        <v>342</v>
      </c>
      <c r="D26">
        <f t="shared" ca="1" si="0"/>
        <v>2418</v>
      </c>
      <c r="E26" t="s">
        <v>384</v>
      </c>
      <c r="F26" t="s">
        <v>424</v>
      </c>
      <c r="G26">
        <f t="shared" ca="1" si="1"/>
        <v>2</v>
      </c>
      <c r="H26" t="str">
        <f t="shared" ca="1" si="2"/>
        <v>SP</v>
      </c>
      <c r="I26" t="s">
        <v>453</v>
      </c>
      <c r="J26" t="str">
        <f t="shared" si="3"/>
        <v>(''Suprimentos de Produtos de Petiscos'',''22.120.954/0001-70'')'</v>
      </c>
      <c r="K26">
        <v>25</v>
      </c>
    </row>
    <row r="27" spans="1:11">
      <c r="A27" t="s">
        <v>493</v>
      </c>
      <c r="B27" s="4" t="s">
        <v>302</v>
      </c>
      <c r="C27" t="s">
        <v>343</v>
      </c>
      <c r="D27">
        <f t="shared" ca="1" si="0"/>
        <v>2521</v>
      </c>
      <c r="E27" t="s">
        <v>385</v>
      </c>
      <c r="F27" t="s">
        <v>425</v>
      </c>
      <c r="G27">
        <f t="shared" ca="1" si="1"/>
        <v>2</v>
      </c>
      <c r="H27" t="str">
        <f t="shared" ca="1" si="2"/>
        <v>SP</v>
      </c>
      <c r="I27" t="s">
        <v>449</v>
      </c>
      <c r="J27" t="str">
        <f t="shared" si="3"/>
        <v>(''Distribuidora de Produtos de Cuidados com a Pele'',''60.749.875/0001-12'')'</v>
      </c>
      <c r="K27">
        <v>26</v>
      </c>
    </row>
    <row r="28" spans="1:11">
      <c r="A28" t="s">
        <v>494</v>
      </c>
      <c r="B28" s="4" t="s">
        <v>303</v>
      </c>
      <c r="C28" t="s">
        <v>344</v>
      </c>
      <c r="D28">
        <f t="shared" ca="1" si="0"/>
        <v>2536</v>
      </c>
      <c r="E28" t="s">
        <v>386</v>
      </c>
      <c r="F28" t="s">
        <v>385</v>
      </c>
      <c r="G28">
        <f t="shared" ca="1" si="1"/>
        <v>5</v>
      </c>
      <c r="H28" t="str">
        <f t="shared" ca="1" si="2"/>
        <v>MS</v>
      </c>
      <c r="I28" t="s">
        <v>450</v>
      </c>
      <c r="J28" t="str">
        <f t="shared" si="3"/>
        <v>(''Fornecedora de Produtos de Higiene Oral'',''56.004.001/0001-69'')'</v>
      </c>
      <c r="K28">
        <v>27</v>
      </c>
    </row>
    <row r="29" spans="1:11">
      <c r="A29" t="s">
        <v>495</v>
      </c>
      <c r="B29" s="4" t="s">
        <v>304</v>
      </c>
      <c r="C29" t="s">
        <v>345</v>
      </c>
      <c r="D29">
        <f t="shared" ca="1" si="0"/>
        <v>2922</v>
      </c>
      <c r="E29" t="s">
        <v>387</v>
      </c>
      <c r="F29" t="s">
        <v>364</v>
      </c>
      <c r="G29">
        <f t="shared" ca="1" si="1"/>
        <v>2</v>
      </c>
      <c r="H29" t="str">
        <f t="shared" ca="1" si="2"/>
        <v>SP</v>
      </c>
      <c r="I29" t="s">
        <v>448</v>
      </c>
      <c r="J29" t="str">
        <f t="shared" si="3"/>
        <v>(''Comércio de Produtos de Cereais e Grãos'',''84.813.545/0001-07'')'</v>
      </c>
      <c r="K29">
        <v>28</v>
      </c>
    </row>
    <row r="30" spans="1:11">
      <c r="A30" t="s">
        <v>496</v>
      </c>
      <c r="B30" s="4" t="s">
        <v>305</v>
      </c>
      <c r="C30" t="s">
        <v>346</v>
      </c>
      <c r="D30">
        <f t="shared" ca="1" si="0"/>
        <v>893</v>
      </c>
      <c r="E30" t="s">
        <v>388</v>
      </c>
      <c r="F30" t="s">
        <v>426</v>
      </c>
      <c r="G30">
        <f t="shared" ca="1" si="1"/>
        <v>3</v>
      </c>
      <c r="H30" t="str">
        <f t="shared" ca="1" si="2"/>
        <v>RS</v>
      </c>
      <c r="I30" t="s">
        <v>443</v>
      </c>
      <c r="J30" t="str">
        <f t="shared" si="3"/>
        <v>(''Importadora de Produtos de Alimentos para Animais de Estimação'',''91.112.638/0001-70'')'</v>
      </c>
      <c r="K30">
        <v>29</v>
      </c>
    </row>
    <row r="31" spans="1:11">
      <c r="A31" t="s">
        <v>497</v>
      </c>
      <c r="B31" s="4" t="s">
        <v>306</v>
      </c>
      <c r="C31" t="s">
        <v>347</v>
      </c>
      <c r="D31">
        <f t="shared" ca="1" si="0"/>
        <v>3207</v>
      </c>
      <c r="E31" t="s">
        <v>389</v>
      </c>
      <c r="F31" t="s">
        <v>427</v>
      </c>
      <c r="G31">
        <f t="shared" ca="1" si="1"/>
        <v>1</v>
      </c>
      <c r="H31" t="str">
        <f t="shared" ca="1" si="2"/>
        <v>MG</v>
      </c>
      <c r="I31" t="s">
        <v>442</v>
      </c>
      <c r="J31" t="str">
        <f t="shared" si="3"/>
        <v>(''Suprimentos de Produtos de Laticínios'',''46.051.626/0001-28'')'</v>
      </c>
      <c r="K31">
        <v>30</v>
      </c>
    </row>
    <row r="32" spans="1:11">
      <c r="A32" t="s">
        <v>498</v>
      </c>
      <c r="B32" s="4" t="s">
        <v>307</v>
      </c>
      <c r="C32" t="s">
        <v>348</v>
      </c>
      <c r="D32">
        <f t="shared" ca="1" si="0"/>
        <v>1296</v>
      </c>
      <c r="E32" t="s">
        <v>390</v>
      </c>
      <c r="F32" t="s">
        <v>428</v>
      </c>
      <c r="G32">
        <f t="shared" ca="1" si="1"/>
        <v>5</v>
      </c>
      <c r="H32" t="str">
        <f t="shared" ca="1" si="2"/>
        <v>MS</v>
      </c>
      <c r="I32" t="s">
        <v>439</v>
      </c>
      <c r="J32" t="str">
        <f t="shared" si="3"/>
        <v>(''Distribuidora de Produtos de Lanches Saudáveis'',''54.303.006/0001-67'')'</v>
      </c>
      <c r="K32">
        <v>31</v>
      </c>
    </row>
    <row r="33" spans="1:11">
      <c r="A33" t="s">
        <v>499</v>
      </c>
      <c r="B33" s="4" t="s">
        <v>308</v>
      </c>
      <c r="C33" t="s">
        <v>349</v>
      </c>
      <c r="D33">
        <f t="shared" ca="1" si="0"/>
        <v>2588</v>
      </c>
      <c r="E33" t="s">
        <v>391</v>
      </c>
      <c r="F33" t="s">
        <v>429</v>
      </c>
      <c r="G33">
        <f t="shared" ca="1" si="1"/>
        <v>5</v>
      </c>
      <c r="H33" t="str">
        <f t="shared" ca="1" si="2"/>
        <v>MS</v>
      </c>
      <c r="I33" t="s">
        <v>447</v>
      </c>
      <c r="J33" t="str">
        <f t="shared" si="3"/>
        <v>(''Fornecedora de Produtos de Frutas Secas'',''86.636.945/0001-10'')'</v>
      </c>
      <c r="K33">
        <v>32</v>
      </c>
    </row>
    <row r="34" spans="1:11">
      <c r="A34" t="s">
        <v>500</v>
      </c>
      <c r="B34" s="4" t="s">
        <v>309</v>
      </c>
      <c r="C34" t="s">
        <v>350</v>
      </c>
      <c r="D34">
        <f t="shared" ca="1" si="0"/>
        <v>1243</v>
      </c>
      <c r="E34" t="s">
        <v>392</v>
      </c>
      <c r="F34" t="s">
        <v>430</v>
      </c>
      <c r="G34">
        <f t="shared" ca="1" si="1"/>
        <v>5</v>
      </c>
      <c r="H34" t="str">
        <f t="shared" ca="1" si="2"/>
        <v>MS</v>
      </c>
      <c r="I34" t="s">
        <v>446</v>
      </c>
      <c r="J34" t="str">
        <f t="shared" si="3"/>
        <v>(''Comércio de Produtos de Produtos de Cuidados com os Cabelos'',''20.654.623/0001-95'')'</v>
      </c>
      <c r="K34">
        <v>33</v>
      </c>
    </row>
    <row r="35" spans="1:11">
      <c r="A35" t="s">
        <v>501</v>
      </c>
      <c r="B35" s="4" t="s">
        <v>310</v>
      </c>
      <c r="C35" t="s">
        <v>351</v>
      </c>
      <c r="D35">
        <f t="shared" ca="1" si="0"/>
        <v>250</v>
      </c>
      <c r="E35" t="s">
        <v>393</v>
      </c>
      <c r="F35" t="s">
        <v>431</v>
      </c>
      <c r="G35">
        <f t="shared" ca="1" si="1"/>
        <v>1</v>
      </c>
      <c r="H35" t="str">
        <f t="shared" ca="1" si="2"/>
        <v>MG</v>
      </c>
      <c r="I35" t="s">
        <v>445</v>
      </c>
      <c r="J35" t="str">
        <f t="shared" si="3"/>
        <v>(''Importadora de Produtos de Bebidas Não Alcoólicas'',''73.392.242/0001-41'')'</v>
      </c>
      <c r="K35">
        <v>34</v>
      </c>
    </row>
    <row r="36" spans="1:11">
      <c r="A36" t="s">
        <v>502</v>
      </c>
      <c r="B36" s="4" t="s">
        <v>311</v>
      </c>
      <c r="C36" t="s">
        <v>352</v>
      </c>
      <c r="D36">
        <f t="shared" ca="1" si="0"/>
        <v>3361</v>
      </c>
      <c r="E36" t="s">
        <v>394</v>
      </c>
      <c r="F36" t="s">
        <v>454</v>
      </c>
      <c r="G36">
        <f t="shared" ca="1" si="1"/>
        <v>4</v>
      </c>
      <c r="H36" t="str">
        <f t="shared" ca="1" si="2"/>
        <v>RJ</v>
      </c>
      <c r="I36" t="s">
        <v>451</v>
      </c>
      <c r="J36" t="str">
        <f t="shared" si="3"/>
        <v>(''Suprimentos de Produtos de Cuidados com o Lar'',''61.938.411/0001-17'')'</v>
      </c>
      <c r="K36">
        <v>35</v>
      </c>
    </row>
    <row r="37" spans="1:11">
      <c r="A37" t="s">
        <v>503</v>
      </c>
      <c r="B37" s="3" t="s">
        <v>312</v>
      </c>
      <c r="C37" t="s">
        <v>353</v>
      </c>
      <c r="D37">
        <f t="shared" ca="1" si="0"/>
        <v>1041</v>
      </c>
      <c r="E37" t="s">
        <v>395</v>
      </c>
      <c r="F37" t="s">
        <v>371</v>
      </c>
      <c r="G37">
        <f t="shared" ca="1" si="1"/>
        <v>1</v>
      </c>
      <c r="H37" t="str">
        <f t="shared" ca="1" si="2"/>
        <v>MG</v>
      </c>
      <c r="I37" t="s">
        <v>452</v>
      </c>
      <c r="J37" t="str">
        <f t="shared" si="3"/>
        <v>(''Distribuidora de Produtos de Alimentos para Bebês'',''98.510.548/0001-86'')'</v>
      </c>
      <c r="K37">
        <v>36</v>
      </c>
    </row>
    <row r="38" spans="1:11">
      <c r="A38" t="s">
        <v>504</v>
      </c>
      <c r="B38" s="3" t="s">
        <v>313</v>
      </c>
      <c r="C38" t="s">
        <v>354</v>
      </c>
      <c r="D38">
        <f t="shared" ca="1" si="0"/>
        <v>889</v>
      </c>
      <c r="E38" t="s">
        <v>396</v>
      </c>
      <c r="F38" t="s">
        <v>432</v>
      </c>
      <c r="G38">
        <f t="shared" ca="1" si="1"/>
        <v>4</v>
      </c>
      <c r="H38" t="str">
        <f t="shared" ca="1" si="2"/>
        <v>RJ</v>
      </c>
      <c r="I38" t="s">
        <v>453</v>
      </c>
      <c r="J38" t="str">
        <f t="shared" si="3"/>
        <v>(''Fornecedora de Produtos de Peixaria'',''82.409.022/0001-74'')'</v>
      </c>
      <c r="K38">
        <v>37</v>
      </c>
    </row>
    <row r="39" spans="1:11">
      <c r="A39" t="s">
        <v>505</v>
      </c>
      <c r="B39" s="3" t="s">
        <v>314</v>
      </c>
      <c r="C39" t="s">
        <v>355</v>
      </c>
      <c r="D39">
        <f t="shared" ca="1" si="0"/>
        <v>959</v>
      </c>
      <c r="E39" t="s">
        <v>397</v>
      </c>
      <c r="F39" t="s">
        <v>433</v>
      </c>
      <c r="G39">
        <f t="shared" ca="1" si="1"/>
        <v>1</v>
      </c>
      <c r="H39" t="str">
        <f t="shared" ca="1" si="2"/>
        <v>MG</v>
      </c>
      <c r="I39" t="s">
        <v>449</v>
      </c>
      <c r="J39" t="str">
        <f t="shared" si="3"/>
        <v>(''Comércio de Produtos de Produtos de Limpeza Industrial'',''93.012.246/0001-64'')'</v>
      </c>
      <c r="K39">
        <v>38</v>
      </c>
    </row>
    <row r="40" spans="1:11">
      <c r="A40" t="s">
        <v>506</v>
      </c>
      <c r="B40" s="3" t="s">
        <v>315</v>
      </c>
      <c r="C40" t="s">
        <v>356</v>
      </c>
      <c r="D40">
        <f t="shared" ca="1" si="0"/>
        <v>1755</v>
      </c>
      <c r="E40" t="s">
        <v>398</v>
      </c>
      <c r="F40" t="s">
        <v>387</v>
      </c>
      <c r="G40">
        <f t="shared" ca="1" si="1"/>
        <v>1</v>
      </c>
      <c r="H40" t="str">
        <f t="shared" ca="1" si="2"/>
        <v>MG</v>
      </c>
      <c r="I40" t="s">
        <v>450</v>
      </c>
      <c r="J40" t="str">
        <f t="shared" si="3"/>
        <v>(''Importadora de Produtos de Produtos de Bebidas Energéticas'',''35.188.320/0001-00'')'</v>
      </c>
      <c r="K40">
        <v>39</v>
      </c>
    </row>
    <row r="41" spans="1:11">
      <c r="A41" t="s">
        <v>507</v>
      </c>
      <c r="B41" s="3" t="s">
        <v>316</v>
      </c>
      <c r="C41" t="s">
        <v>357</v>
      </c>
      <c r="D41">
        <f t="shared" ca="1" si="0"/>
        <v>2007</v>
      </c>
      <c r="E41" t="s">
        <v>399</v>
      </c>
      <c r="F41" t="s">
        <v>434</v>
      </c>
      <c r="G41">
        <f t="shared" ca="1" si="1"/>
        <v>2</v>
      </c>
      <c r="H41" t="str">
        <f t="shared" ca="1" si="2"/>
        <v>SP</v>
      </c>
      <c r="I41" t="s">
        <v>448</v>
      </c>
      <c r="J41" t="str">
        <f t="shared" si="3"/>
        <v>(''Suprimentos de Produtos de Produtos de Confeitaria Personalizada'',''90.035.023/0001-24'')'</v>
      </c>
      <c r="K41">
        <v>40</v>
      </c>
    </row>
    <row r="47" spans="1:11">
      <c r="B47" s="5">
        <v>1</v>
      </c>
      <c r="C47" t="s">
        <v>46</v>
      </c>
    </row>
    <row r="48" spans="1:11">
      <c r="B48" s="5">
        <v>2</v>
      </c>
      <c r="C48" t="s">
        <v>17</v>
      </c>
    </row>
    <row r="49" spans="2:3">
      <c r="B49" s="5">
        <v>3</v>
      </c>
      <c r="C49" t="s">
        <v>435</v>
      </c>
    </row>
    <row r="50" spans="2:3">
      <c r="B50" s="5">
        <v>4</v>
      </c>
      <c r="C50" t="s">
        <v>436</v>
      </c>
    </row>
    <row r="51" spans="2:3">
      <c r="B51" s="5">
        <v>5</v>
      </c>
      <c r="C51" t="s">
        <v>437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FBC3-6531-4C15-9439-87D47F148F67}">
  <dimension ref="A1:K84"/>
  <sheetViews>
    <sheetView topLeftCell="E1" workbookViewId="0">
      <selection activeCell="K2" sqref="K2:K41"/>
    </sheetView>
  </sheetViews>
  <sheetFormatPr defaultRowHeight="14.5"/>
  <cols>
    <col min="1" max="1" width="21.54296875" bestFit="1" customWidth="1"/>
    <col min="2" max="2" width="79.7265625" bestFit="1" customWidth="1"/>
    <col min="3" max="4" width="79.7265625" customWidth="1"/>
    <col min="5" max="5" width="6.26953125" bestFit="1" customWidth="1"/>
    <col min="6" max="6" width="16.453125" bestFit="1" customWidth="1"/>
    <col min="7" max="7" width="13.81640625" customWidth="1"/>
    <col min="9" max="9" width="17.7265625" customWidth="1"/>
    <col min="10" max="10" width="13.7265625" bestFit="1" customWidth="1"/>
    <col min="11" max="11" width="90" bestFit="1" customWidth="1"/>
    <col min="15" max="15" width="21.54296875" bestFit="1" customWidth="1"/>
  </cols>
  <sheetData>
    <row r="1" spans="1:11">
      <c r="A1" t="s">
        <v>548</v>
      </c>
      <c r="B1" t="s">
        <v>455</v>
      </c>
      <c r="I1" t="s">
        <v>456</v>
      </c>
      <c r="J1" t="s">
        <v>457</v>
      </c>
      <c r="K1" t="s">
        <v>549</v>
      </c>
    </row>
    <row r="2" spans="1:11">
      <c r="A2">
        <v>1</v>
      </c>
      <c r="B2" t="s">
        <v>468</v>
      </c>
      <c r="C2" t="s">
        <v>508</v>
      </c>
      <c r="D2">
        <v>1</v>
      </c>
      <c r="E2" s="10">
        <f ca="1">ROUNDUP(RANDBETWEEN(5,500)/RANDBETWEEN(1,5),2)</f>
        <v>90.6</v>
      </c>
      <c r="F2" s="10" t="str">
        <f ca="1">SUBSTITUTE(E2,",",".")</f>
        <v>90.6</v>
      </c>
      <c r="G2" s="6">
        <f ca="1">TODAY()</f>
        <v>45195</v>
      </c>
      <c r="H2">
        <f ca="1">RANDBETWEEN(10,25)</f>
        <v>13</v>
      </c>
      <c r="I2" s="6" t="str">
        <f ca="1">TEXT($G$2+H2,"AAAA-MM-DD")</f>
        <v>2023-10-09</v>
      </c>
      <c r="J2">
        <f ca="1">RANDBETWEEN(1,40)</f>
        <v>26</v>
      </c>
      <c r="K2" t="str">
        <f ca="1">_xlfn.CONCAT("(''",C44,"'',",F2,",''",I2,"'',",VLOOKUP(C44,$C$2:$D$41,2,FALSE),"),")</f>
        <v>(''ALVEJANTE'',90.6,''2023-10-09'',11),</v>
      </c>
    </row>
    <row r="3" spans="1:11">
      <c r="A3">
        <v>2</v>
      </c>
      <c r="B3" t="s">
        <v>469</v>
      </c>
      <c r="C3" t="s">
        <v>509</v>
      </c>
      <c r="D3">
        <v>2</v>
      </c>
      <c r="E3" s="10">
        <f t="shared" ref="E3:E41" ca="1" si="0">ROUNDUP(RANDBETWEEN(5,500)/RANDBETWEEN(1,5),2)</f>
        <v>101</v>
      </c>
      <c r="F3" s="10" t="str">
        <f t="shared" ref="F3:F41" ca="1" si="1">SUBSTITUTE(E3,",",".")</f>
        <v>101</v>
      </c>
      <c r="H3">
        <f t="shared" ref="H3:H41" ca="1" si="2">RANDBETWEEN(10,25)</f>
        <v>10</v>
      </c>
      <c r="I3" s="6" t="str">
        <f t="shared" ref="I3:I37" ca="1" si="3">TEXT($G$2+H3,"AAAA-MM-DD")</f>
        <v>2023-10-06</v>
      </c>
      <c r="J3">
        <f t="shared" ref="J3:J41" ca="1" si="4">RANDBETWEEN(1,40)</f>
        <v>34</v>
      </c>
      <c r="K3" t="str">
        <f t="shared" ref="K3:K41" ca="1" si="5">_xlfn.CONCAT("(''",C45,"'',",F3,",''",I3,"'',",VLOOKUP(C45,$C$2:$D$41,2,FALSE),"),")</f>
        <v>(''LAZANHA'',101,''2023-10-06'',9),</v>
      </c>
    </row>
    <row r="4" spans="1:11">
      <c r="A4">
        <v>3</v>
      </c>
      <c r="B4" t="s">
        <v>470</v>
      </c>
      <c r="C4" t="s">
        <v>510</v>
      </c>
      <c r="D4">
        <v>3</v>
      </c>
      <c r="E4" s="10">
        <f t="shared" ca="1" si="0"/>
        <v>17.600000000000001</v>
      </c>
      <c r="F4" s="10" t="str">
        <f t="shared" ca="1" si="1"/>
        <v>17.6</v>
      </c>
      <c r="H4">
        <f t="shared" ca="1" si="2"/>
        <v>16</v>
      </c>
      <c r="I4" s="6" t="str">
        <f t="shared" ca="1" si="3"/>
        <v>2023-10-12</v>
      </c>
      <c r="J4">
        <f t="shared" ca="1" si="4"/>
        <v>33</v>
      </c>
      <c r="K4" t="str">
        <f t="shared" ca="1" si="5"/>
        <v>(''ALVEJANTE'',17.6,''2023-10-12'',11),</v>
      </c>
    </row>
    <row r="5" spans="1:11">
      <c r="A5">
        <v>4</v>
      </c>
      <c r="B5" t="s">
        <v>471</v>
      </c>
      <c r="C5" t="s">
        <v>511</v>
      </c>
      <c r="D5">
        <v>4</v>
      </c>
      <c r="E5" s="10">
        <f t="shared" ca="1" si="0"/>
        <v>48.339999999999996</v>
      </c>
      <c r="F5" s="10" t="str">
        <f t="shared" ca="1" si="1"/>
        <v>48.34</v>
      </c>
      <c r="H5">
        <f t="shared" ca="1" si="2"/>
        <v>19</v>
      </c>
      <c r="I5" s="6" t="str">
        <f t="shared" ca="1" si="3"/>
        <v>2023-10-15</v>
      </c>
      <c r="J5">
        <f t="shared" ca="1" si="4"/>
        <v>13</v>
      </c>
      <c r="K5" t="str">
        <f t="shared" ca="1" si="5"/>
        <v>(''SACO DE LIXO'',48.34,''2023-10-15'',13),</v>
      </c>
    </row>
    <row r="6" spans="1:11">
      <c r="A6">
        <v>5</v>
      </c>
      <c r="B6" t="s">
        <v>472</v>
      </c>
      <c r="C6" t="s">
        <v>512</v>
      </c>
      <c r="D6">
        <v>5</v>
      </c>
      <c r="E6" s="10">
        <f t="shared" ca="1" si="0"/>
        <v>89</v>
      </c>
      <c r="F6" s="10" t="str">
        <f t="shared" ca="1" si="1"/>
        <v>89</v>
      </c>
      <c r="H6">
        <f t="shared" ca="1" si="2"/>
        <v>11</v>
      </c>
      <c r="I6" s="6" t="str">
        <f t="shared" ca="1" si="3"/>
        <v>2023-10-07</v>
      </c>
      <c r="J6">
        <f t="shared" ca="1" si="4"/>
        <v>23</v>
      </c>
      <c r="K6" t="str">
        <f t="shared" ca="1" si="5"/>
        <v>(''CASTANHA'',89,''2023-10-07'',28),</v>
      </c>
    </row>
    <row r="7" spans="1:11">
      <c r="A7">
        <v>6</v>
      </c>
      <c r="B7" t="s">
        <v>473</v>
      </c>
      <c r="C7" t="s">
        <v>513</v>
      </c>
      <c r="D7">
        <v>6</v>
      </c>
      <c r="E7" s="10">
        <f t="shared" ca="1" si="0"/>
        <v>80.34</v>
      </c>
      <c r="F7" s="10" t="str">
        <f t="shared" ca="1" si="1"/>
        <v>80.34</v>
      </c>
      <c r="H7">
        <f t="shared" ca="1" si="2"/>
        <v>24</v>
      </c>
      <c r="I7" s="6" t="str">
        <f t="shared" ca="1" si="3"/>
        <v>2023-10-20</v>
      </c>
      <c r="J7">
        <f t="shared" ca="1" si="4"/>
        <v>16</v>
      </c>
      <c r="K7" t="str">
        <f t="shared" ca="1" si="5"/>
        <v>(''UVAS PASSAS'',80.34,''2023-10-20'',32),</v>
      </c>
    </row>
    <row r="8" spans="1:11">
      <c r="A8">
        <v>7</v>
      </c>
      <c r="B8" t="s">
        <v>474</v>
      </c>
      <c r="C8" t="s">
        <v>514</v>
      </c>
      <c r="D8">
        <v>7</v>
      </c>
      <c r="E8" s="10">
        <f t="shared" ca="1" si="0"/>
        <v>91.34</v>
      </c>
      <c r="F8" s="10" t="str">
        <f t="shared" ca="1" si="1"/>
        <v>91.34</v>
      </c>
      <c r="H8">
        <f t="shared" ca="1" si="2"/>
        <v>21</v>
      </c>
      <c r="I8" s="6" t="str">
        <f t="shared" ca="1" si="3"/>
        <v>2023-10-17</v>
      </c>
      <c r="J8">
        <f t="shared" ca="1" si="4"/>
        <v>20</v>
      </c>
      <c r="K8" t="str">
        <f t="shared" ca="1" si="5"/>
        <v>(''CASTANHA'',91.34,''2023-10-17'',28),</v>
      </c>
    </row>
    <row r="9" spans="1:11">
      <c r="A9">
        <v>8</v>
      </c>
      <c r="B9" t="s">
        <v>475</v>
      </c>
      <c r="C9" t="s">
        <v>515</v>
      </c>
      <c r="D9">
        <v>8</v>
      </c>
      <c r="E9" s="10">
        <f t="shared" ca="1" si="0"/>
        <v>56</v>
      </c>
      <c r="F9" s="10" t="str">
        <f t="shared" ca="1" si="1"/>
        <v>56</v>
      </c>
      <c r="H9">
        <f t="shared" ca="1" si="2"/>
        <v>17</v>
      </c>
      <c r="I9" s="6" t="str">
        <f t="shared" ca="1" si="3"/>
        <v>2023-10-13</v>
      </c>
      <c r="J9">
        <f t="shared" ca="1" si="4"/>
        <v>14</v>
      </c>
      <c r="K9" t="str">
        <f t="shared" ca="1" si="5"/>
        <v>(''AVEIA'',56,''2023-10-13'',12),</v>
      </c>
    </row>
    <row r="10" spans="1:11">
      <c r="A10">
        <v>9</v>
      </c>
      <c r="B10" t="s">
        <v>476</v>
      </c>
      <c r="C10" t="s">
        <v>516</v>
      </c>
      <c r="D10">
        <v>9</v>
      </c>
      <c r="E10" s="10">
        <f t="shared" ca="1" si="0"/>
        <v>427</v>
      </c>
      <c r="F10" s="10" t="str">
        <f t="shared" ca="1" si="1"/>
        <v>427</v>
      </c>
      <c r="H10">
        <f t="shared" ca="1" si="2"/>
        <v>20</v>
      </c>
      <c r="I10" s="6" t="str">
        <f t="shared" ca="1" si="3"/>
        <v>2023-10-16</v>
      </c>
      <c r="J10">
        <f t="shared" ca="1" si="4"/>
        <v>19</v>
      </c>
      <c r="K10" t="str">
        <f t="shared" ca="1" si="5"/>
        <v>(''BOLO ANIVERSÁRIO'',427,''2023-10-16'',40),</v>
      </c>
    </row>
    <row r="11" spans="1:11">
      <c r="A11">
        <v>10</v>
      </c>
      <c r="B11" t="s">
        <v>477</v>
      </c>
      <c r="C11" t="s">
        <v>517</v>
      </c>
      <c r="D11">
        <v>10</v>
      </c>
      <c r="E11" s="10">
        <f t="shared" ca="1" si="0"/>
        <v>158.66999999999999</v>
      </c>
      <c r="F11" s="10" t="str">
        <f t="shared" ca="1" si="1"/>
        <v>158.67</v>
      </c>
      <c r="H11">
        <f t="shared" ca="1" si="2"/>
        <v>13</v>
      </c>
      <c r="I11" s="6" t="str">
        <f t="shared" ca="1" si="3"/>
        <v>2023-10-09</v>
      </c>
      <c r="J11">
        <f t="shared" ca="1" si="4"/>
        <v>30</v>
      </c>
      <c r="K11" t="str">
        <f t="shared" ca="1" si="5"/>
        <v>(''AGRIÃO'',158.67,''2023-10-09'',7),</v>
      </c>
    </row>
    <row r="12" spans="1:11">
      <c r="A12">
        <v>11</v>
      </c>
      <c r="B12" t="s">
        <v>478</v>
      </c>
      <c r="C12" t="s">
        <v>518</v>
      </c>
      <c r="D12">
        <v>11</v>
      </c>
      <c r="E12" s="10">
        <f t="shared" ca="1" si="0"/>
        <v>57.6</v>
      </c>
      <c r="F12" s="10" t="str">
        <f t="shared" ca="1" si="1"/>
        <v>57.6</v>
      </c>
      <c r="H12">
        <f t="shared" ca="1" si="2"/>
        <v>10</v>
      </c>
      <c r="I12" s="6" t="str">
        <f t="shared" ca="1" si="3"/>
        <v>2023-10-06</v>
      </c>
      <c r="J12">
        <f t="shared" ca="1" si="4"/>
        <v>27</v>
      </c>
      <c r="K12" t="str">
        <f t="shared" ca="1" si="5"/>
        <v>(''SUCO SABORES'',57.6,''2023-10-06'',8),</v>
      </c>
    </row>
    <row r="13" spans="1:11">
      <c r="A13">
        <v>12</v>
      </c>
      <c r="B13" t="s">
        <v>479</v>
      </c>
      <c r="C13" t="s">
        <v>519</v>
      </c>
      <c r="D13">
        <v>12</v>
      </c>
      <c r="E13" s="10">
        <f t="shared" ca="1" si="0"/>
        <v>88.5</v>
      </c>
      <c r="F13" s="10" t="str">
        <f t="shared" ca="1" si="1"/>
        <v>88.5</v>
      </c>
      <c r="H13">
        <f t="shared" ca="1" si="2"/>
        <v>21</v>
      </c>
      <c r="I13" s="6" t="str">
        <f t="shared" ca="1" si="3"/>
        <v>2023-10-17</v>
      </c>
      <c r="J13">
        <f t="shared" ca="1" si="4"/>
        <v>9</v>
      </c>
      <c r="K13" t="str">
        <f t="shared" ca="1" si="5"/>
        <v>(''AMENDOIM'',88.5,''2023-10-17'',23),</v>
      </c>
    </row>
    <row r="14" spans="1:11">
      <c r="A14">
        <v>13</v>
      </c>
      <c r="B14" t="s">
        <v>480</v>
      </c>
      <c r="C14" t="s">
        <v>520</v>
      </c>
      <c r="D14">
        <v>13</v>
      </c>
      <c r="E14" s="10">
        <f t="shared" ca="1" si="0"/>
        <v>93</v>
      </c>
      <c r="F14" s="10" t="str">
        <f t="shared" ca="1" si="1"/>
        <v>93</v>
      </c>
      <c r="H14">
        <f t="shared" ca="1" si="2"/>
        <v>17</v>
      </c>
      <c r="I14" s="6" t="str">
        <f t="shared" ca="1" si="3"/>
        <v>2023-10-13</v>
      </c>
      <c r="J14">
        <f t="shared" ca="1" si="4"/>
        <v>19</v>
      </c>
      <c r="K14" t="str">
        <f t="shared" ca="1" si="5"/>
        <v>(''SUCO SABORES'',93,''2023-10-13'',8),</v>
      </c>
    </row>
    <row r="15" spans="1:11">
      <c r="A15">
        <v>14</v>
      </c>
      <c r="B15" t="s">
        <v>481</v>
      </c>
      <c r="C15" t="s">
        <v>521</v>
      </c>
      <c r="D15">
        <v>14</v>
      </c>
      <c r="E15" s="10">
        <f t="shared" ca="1" si="0"/>
        <v>79</v>
      </c>
      <c r="F15" s="10" t="str">
        <f t="shared" ca="1" si="1"/>
        <v>79</v>
      </c>
      <c r="H15">
        <f t="shared" ca="1" si="2"/>
        <v>12</v>
      </c>
      <c r="I15" s="6" t="str">
        <f t="shared" ca="1" si="3"/>
        <v>2023-10-08</v>
      </c>
      <c r="J15">
        <f t="shared" ca="1" si="4"/>
        <v>23</v>
      </c>
      <c r="K15" t="str">
        <f t="shared" ca="1" si="5"/>
        <v>(''FRALDA'',79,''2023-10-08'',17),</v>
      </c>
    </row>
    <row r="16" spans="1:11">
      <c r="A16">
        <v>15</v>
      </c>
      <c r="B16" t="s">
        <v>482</v>
      </c>
      <c r="C16" t="s">
        <v>522</v>
      </c>
      <c r="D16">
        <v>15</v>
      </c>
      <c r="E16" s="10">
        <f t="shared" ca="1" si="0"/>
        <v>63.25</v>
      </c>
      <c r="F16" s="10" t="str">
        <f t="shared" ca="1" si="1"/>
        <v>63.25</v>
      </c>
      <c r="H16">
        <f t="shared" ca="1" si="2"/>
        <v>24</v>
      </c>
      <c r="I16" s="6" t="str">
        <f t="shared" ca="1" si="3"/>
        <v>2023-10-20</v>
      </c>
      <c r="J16">
        <f t="shared" ca="1" si="4"/>
        <v>10</v>
      </c>
      <c r="K16" t="str">
        <f t="shared" ca="1" si="5"/>
        <v>(''PEIXE'',63.25,''2023-10-20'',1),</v>
      </c>
    </row>
    <row r="17" spans="1:11">
      <c r="A17">
        <v>16</v>
      </c>
      <c r="B17" t="s">
        <v>483</v>
      </c>
      <c r="C17" t="s">
        <v>523</v>
      </c>
      <c r="D17">
        <v>16</v>
      </c>
      <c r="E17" s="10">
        <f t="shared" ca="1" si="0"/>
        <v>97</v>
      </c>
      <c r="F17" s="10" t="str">
        <f t="shared" ca="1" si="1"/>
        <v>97</v>
      </c>
      <c r="H17">
        <f t="shared" ca="1" si="2"/>
        <v>11</v>
      </c>
      <c r="I17" s="6" t="str">
        <f t="shared" ca="1" si="3"/>
        <v>2023-10-07</v>
      </c>
      <c r="J17">
        <f t="shared" ca="1" si="4"/>
        <v>31</v>
      </c>
      <c r="K17" t="str">
        <f t="shared" ca="1" si="5"/>
        <v>(''AMENDOIM'',97,''2023-10-07'',23),</v>
      </c>
    </row>
    <row r="18" spans="1:11">
      <c r="A18">
        <v>17</v>
      </c>
      <c r="B18" t="s">
        <v>484</v>
      </c>
      <c r="C18" t="s">
        <v>524</v>
      </c>
      <c r="D18">
        <v>17</v>
      </c>
      <c r="E18" s="10">
        <f t="shared" ca="1" si="0"/>
        <v>83.25</v>
      </c>
      <c r="F18" s="10" t="str">
        <f t="shared" ca="1" si="1"/>
        <v>83.25</v>
      </c>
      <c r="H18">
        <f t="shared" ca="1" si="2"/>
        <v>15</v>
      </c>
      <c r="I18" s="6" t="str">
        <f t="shared" ca="1" si="3"/>
        <v>2023-10-11</v>
      </c>
      <c r="J18">
        <f t="shared" ca="1" si="4"/>
        <v>36</v>
      </c>
      <c r="K18" t="str">
        <f t="shared" ca="1" si="5"/>
        <v>(''MAÇA'',83.25,''2023-10-11'',4),</v>
      </c>
    </row>
    <row r="19" spans="1:11">
      <c r="A19">
        <v>18</v>
      </c>
      <c r="B19" t="s">
        <v>485</v>
      </c>
      <c r="C19" t="s">
        <v>525</v>
      </c>
      <c r="D19">
        <v>18</v>
      </c>
      <c r="E19" s="10">
        <f t="shared" ca="1" si="0"/>
        <v>42.669999999999995</v>
      </c>
      <c r="F19" s="10" t="str">
        <f t="shared" ca="1" si="1"/>
        <v>42.67</v>
      </c>
      <c r="H19">
        <f t="shared" ca="1" si="2"/>
        <v>13</v>
      </c>
      <c r="I19" s="6" t="str">
        <f t="shared" ca="1" si="3"/>
        <v>2023-10-09</v>
      </c>
      <c r="J19">
        <f t="shared" ca="1" si="4"/>
        <v>2</v>
      </c>
      <c r="K19" t="str">
        <f t="shared" ca="1" si="5"/>
        <v>(''AGRIÃO'',42.67,''2023-10-09'',7),</v>
      </c>
    </row>
    <row r="20" spans="1:11">
      <c r="A20">
        <v>19</v>
      </c>
      <c r="B20" t="s">
        <v>486</v>
      </c>
      <c r="C20" t="s">
        <v>526</v>
      </c>
      <c r="D20">
        <v>19</v>
      </c>
      <c r="E20" s="10">
        <f t="shared" ca="1" si="0"/>
        <v>84</v>
      </c>
      <c r="F20" s="10" t="str">
        <f t="shared" ca="1" si="1"/>
        <v>84</v>
      </c>
      <c r="H20">
        <f t="shared" ca="1" si="2"/>
        <v>22</v>
      </c>
      <c r="I20" s="6" t="str">
        <f t="shared" ca="1" si="3"/>
        <v>2023-10-18</v>
      </c>
      <c r="J20">
        <f t="shared" ca="1" si="4"/>
        <v>25</v>
      </c>
      <c r="K20" t="str">
        <f t="shared" ca="1" si="5"/>
        <v>(''PÃO DOCE'',84,''2023-10-18'',6),</v>
      </c>
    </row>
    <row r="21" spans="1:11">
      <c r="A21">
        <v>20</v>
      </c>
      <c r="B21" t="s">
        <v>487</v>
      </c>
      <c r="C21" t="s">
        <v>527</v>
      </c>
      <c r="D21">
        <v>20</v>
      </c>
      <c r="E21" s="10">
        <f t="shared" ca="1" si="0"/>
        <v>16.8</v>
      </c>
      <c r="F21" s="10" t="str">
        <f t="shared" ca="1" si="1"/>
        <v>16.8</v>
      </c>
      <c r="H21">
        <f t="shared" ca="1" si="2"/>
        <v>16</v>
      </c>
      <c r="I21" s="6" t="str">
        <f t="shared" ca="1" si="3"/>
        <v>2023-10-12</v>
      </c>
      <c r="J21">
        <f t="shared" ca="1" si="4"/>
        <v>23</v>
      </c>
      <c r="K21" t="str">
        <f t="shared" ca="1" si="5"/>
        <v>(''DESINFETANTE'',16.8,''2023-10-12'',20),</v>
      </c>
    </row>
    <row r="22" spans="1:11">
      <c r="A22">
        <v>21</v>
      </c>
      <c r="B22" t="s">
        <v>488</v>
      </c>
      <c r="C22" t="s">
        <v>528</v>
      </c>
      <c r="D22">
        <v>21</v>
      </c>
      <c r="E22" s="10">
        <f t="shared" ca="1" si="0"/>
        <v>223</v>
      </c>
      <c r="F22" s="10" t="str">
        <f t="shared" ca="1" si="1"/>
        <v>223</v>
      </c>
      <c r="H22">
        <f t="shared" ca="1" si="2"/>
        <v>19</v>
      </c>
      <c r="I22" s="6" t="str">
        <f t="shared" ca="1" si="3"/>
        <v>2023-10-15</v>
      </c>
      <c r="J22">
        <f t="shared" ca="1" si="4"/>
        <v>15</v>
      </c>
      <c r="K22" t="str">
        <f t="shared" ca="1" si="5"/>
        <v>(''BACALHAU'',223,''2023-10-15'',37),</v>
      </c>
    </row>
    <row r="23" spans="1:11">
      <c r="A23">
        <v>22</v>
      </c>
      <c r="B23" t="s">
        <v>489</v>
      </c>
      <c r="C23" t="s">
        <v>529</v>
      </c>
      <c r="D23">
        <v>22</v>
      </c>
      <c r="E23" s="10">
        <f t="shared" ca="1" si="0"/>
        <v>157</v>
      </c>
      <c r="F23" s="10" t="str">
        <f t="shared" ca="1" si="1"/>
        <v>157</v>
      </c>
      <c r="H23">
        <f t="shared" ca="1" si="2"/>
        <v>18</v>
      </c>
      <c r="I23" s="6" t="str">
        <f t="shared" ca="1" si="3"/>
        <v>2023-10-14</v>
      </c>
      <c r="J23">
        <f t="shared" ca="1" si="4"/>
        <v>39</v>
      </c>
      <c r="K23" t="str">
        <f t="shared" ca="1" si="5"/>
        <v>(''CASTANHA'',157,''2023-10-14'',28),</v>
      </c>
    </row>
    <row r="24" spans="1:11">
      <c r="A24">
        <v>23</v>
      </c>
      <c r="B24" t="s">
        <v>490</v>
      </c>
      <c r="C24" t="s">
        <v>530</v>
      </c>
      <c r="D24">
        <v>23</v>
      </c>
      <c r="E24" s="10">
        <f t="shared" ca="1" si="0"/>
        <v>109</v>
      </c>
      <c r="F24" s="10" t="str">
        <f t="shared" ca="1" si="1"/>
        <v>109</v>
      </c>
      <c r="H24">
        <f t="shared" ca="1" si="2"/>
        <v>25</v>
      </c>
      <c r="I24" s="6" t="str">
        <f t="shared" ca="1" si="3"/>
        <v>2023-10-21</v>
      </c>
      <c r="J24">
        <f t="shared" ca="1" si="4"/>
        <v>1</v>
      </c>
      <c r="K24" t="str">
        <f t="shared" ca="1" si="5"/>
        <v>(''SACO DE LIXO'',109,''2023-10-21'',13),</v>
      </c>
    </row>
    <row r="25" spans="1:11">
      <c r="A25">
        <v>24</v>
      </c>
      <c r="B25" t="s">
        <v>491</v>
      </c>
      <c r="C25" t="s">
        <v>531</v>
      </c>
      <c r="D25">
        <v>24</v>
      </c>
      <c r="E25" s="10">
        <f t="shared" ca="1" si="0"/>
        <v>17</v>
      </c>
      <c r="F25" s="10" t="str">
        <f t="shared" ca="1" si="1"/>
        <v>17</v>
      </c>
      <c r="H25">
        <f t="shared" ca="1" si="2"/>
        <v>10</v>
      </c>
      <c r="I25" s="6" t="str">
        <f t="shared" ca="1" si="3"/>
        <v>2023-10-06</v>
      </c>
      <c r="J25">
        <f t="shared" ca="1" si="4"/>
        <v>27</v>
      </c>
      <c r="K25" t="str">
        <f t="shared" ca="1" si="5"/>
        <v>(''CASTANHA'',17,''2023-10-06'',28),</v>
      </c>
    </row>
    <row r="26" spans="1:11">
      <c r="A26">
        <v>25</v>
      </c>
      <c r="B26" t="s">
        <v>492</v>
      </c>
      <c r="C26" t="s">
        <v>532</v>
      </c>
      <c r="D26">
        <v>25</v>
      </c>
      <c r="E26" s="10">
        <f t="shared" ca="1" si="0"/>
        <v>54</v>
      </c>
      <c r="F26" s="10" t="str">
        <f t="shared" ca="1" si="1"/>
        <v>54</v>
      </c>
      <c r="H26">
        <f t="shared" ca="1" si="2"/>
        <v>22</v>
      </c>
      <c r="I26" s="6" t="str">
        <f t="shared" ca="1" si="3"/>
        <v>2023-10-18</v>
      </c>
      <c r="J26">
        <f t="shared" ca="1" si="4"/>
        <v>15</v>
      </c>
      <c r="K26" t="str">
        <f t="shared" ca="1" si="5"/>
        <v>(''QUEIJO'',54,''2023-10-18'',2),</v>
      </c>
    </row>
    <row r="27" spans="1:11">
      <c r="A27">
        <v>26</v>
      </c>
      <c r="B27" t="s">
        <v>493</v>
      </c>
      <c r="C27" t="s">
        <v>533</v>
      </c>
      <c r="D27">
        <v>26</v>
      </c>
      <c r="E27" s="10">
        <f t="shared" ca="1" si="0"/>
        <v>198</v>
      </c>
      <c r="F27" s="10" t="str">
        <f t="shared" ca="1" si="1"/>
        <v>198</v>
      </c>
      <c r="H27">
        <f t="shared" ca="1" si="2"/>
        <v>17</v>
      </c>
      <c r="I27" s="6" t="str">
        <f t="shared" ca="1" si="3"/>
        <v>2023-10-13</v>
      </c>
      <c r="J27">
        <f t="shared" ca="1" si="4"/>
        <v>11</v>
      </c>
      <c r="K27" t="str">
        <f t="shared" ca="1" si="5"/>
        <v>(''ALVEJANTE'',198,''2023-10-13'',11),</v>
      </c>
    </row>
    <row r="28" spans="1:11">
      <c r="A28">
        <v>27</v>
      </c>
      <c r="B28" t="s">
        <v>494</v>
      </c>
      <c r="C28" t="s">
        <v>534</v>
      </c>
      <c r="D28">
        <v>27</v>
      </c>
      <c r="E28" s="10">
        <f t="shared" ca="1" si="0"/>
        <v>114.67</v>
      </c>
      <c r="F28" s="10" t="str">
        <f t="shared" ca="1" si="1"/>
        <v>114.67</v>
      </c>
      <c r="H28">
        <f t="shared" ca="1" si="2"/>
        <v>24</v>
      </c>
      <c r="I28" s="6" t="str">
        <f t="shared" ca="1" si="3"/>
        <v>2023-10-20</v>
      </c>
      <c r="J28">
        <f t="shared" ca="1" si="4"/>
        <v>35</v>
      </c>
      <c r="K28" t="str">
        <f t="shared" ca="1" si="5"/>
        <v>(''BOLO ANIVERSÁRIO'',114.67,''2023-10-20'',40),</v>
      </c>
    </row>
    <row r="29" spans="1:11">
      <c r="A29">
        <v>28</v>
      </c>
      <c r="B29" t="s">
        <v>495</v>
      </c>
      <c r="C29" t="s">
        <v>535</v>
      </c>
      <c r="D29">
        <v>28</v>
      </c>
      <c r="E29" s="10">
        <f t="shared" ca="1" si="0"/>
        <v>73</v>
      </c>
      <c r="F29" s="10" t="str">
        <f t="shared" ca="1" si="1"/>
        <v>73</v>
      </c>
      <c r="H29">
        <f t="shared" ca="1" si="2"/>
        <v>13</v>
      </c>
      <c r="I29" s="6" t="str">
        <f t="shared" ca="1" si="3"/>
        <v>2023-10-09</v>
      </c>
      <c r="J29">
        <f t="shared" ca="1" si="4"/>
        <v>18</v>
      </c>
      <c r="K29" t="str">
        <f t="shared" ca="1" si="5"/>
        <v>(''FRALDA'',73,''2023-10-09'',17),</v>
      </c>
    </row>
    <row r="30" spans="1:11">
      <c r="A30">
        <v>29</v>
      </c>
      <c r="B30" t="s">
        <v>496</v>
      </c>
      <c r="C30" t="s">
        <v>536</v>
      </c>
      <c r="D30">
        <v>29</v>
      </c>
      <c r="E30" s="10">
        <f t="shared" ca="1" si="0"/>
        <v>101</v>
      </c>
      <c r="F30" s="10" t="str">
        <f t="shared" ca="1" si="1"/>
        <v>101</v>
      </c>
      <c r="H30">
        <f t="shared" ca="1" si="2"/>
        <v>25</v>
      </c>
      <c r="I30" s="6" t="str">
        <f t="shared" ca="1" si="3"/>
        <v>2023-10-21</v>
      </c>
      <c r="J30">
        <f t="shared" ca="1" si="4"/>
        <v>36</v>
      </c>
      <c r="K30" t="str">
        <f t="shared" ca="1" si="5"/>
        <v>(''COTONETES'',101,''2023-10-21'',18),</v>
      </c>
    </row>
    <row r="31" spans="1:11">
      <c r="A31">
        <v>30</v>
      </c>
      <c r="B31" t="s">
        <v>497</v>
      </c>
      <c r="C31" t="s">
        <v>537</v>
      </c>
      <c r="D31">
        <v>30</v>
      </c>
      <c r="E31" s="10">
        <f t="shared" ca="1" si="0"/>
        <v>183.5</v>
      </c>
      <c r="F31" s="10" t="str">
        <f t="shared" ca="1" si="1"/>
        <v>183.5</v>
      </c>
      <c r="H31">
        <f t="shared" ca="1" si="2"/>
        <v>13</v>
      </c>
      <c r="I31" s="6" t="str">
        <f t="shared" ca="1" si="3"/>
        <v>2023-10-09</v>
      </c>
      <c r="J31">
        <f t="shared" ca="1" si="4"/>
        <v>6</v>
      </c>
      <c r="K31" t="str">
        <f t="shared" ca="1" si="5"/>
        <v>(''FRALDA'',183.5,''2023-10-09'',17),</v>
      </c>
    </row>
    <row r="32" spans="1:11">
      <c r="A32">
        <v>31</v>
      </c>
      <c r="B32" t="s">
        <v>498</v>
      </c>
      <c r="C32" t="s">
        <v>538</v>
      </c>
      <c r="D32">
        <v>31</v>
      </c>
      <c r="E32" s="10">
        <f t="shared" ca="1" si="0"/>
        <v>172</v>
      </c>
      <c r="F32" s="10" t="str">
        <f t="shared" ca="1" si="1"/>
        <v>172</v>
      </c>
      <c r="H32">
        <f t="shared" ca="1" si="2"/>
        <v>11</v>
      </c>
      <c r="I32" s="6" t="str">
        <f t="shared" ca="1" si="3"/>
        <v>2023-10-07</v>
      </c>
      <c r="J32">
        <f t="shared" ca="1" si="4"/>
        <v>32</v>
      </c>
      <c r="K32" t="str">
        <f t="shared" ca="1" si="5"/>
        <v>(''DETERGENTE'',172,''2023-10-07'',35),</v>
      </c>
    </row>
    <row r="33" spans="1:11">
      <c r="A33">
        <v>32</v>
      </c>
      <c r="B33" t="s">
        <v>499</v>
      </c>
      <c r="C33" t="s">
        <v>539</v>
      </c>
      <c r="D33">
        <v>32</v>
      </c>
      <c r="E33" s="10">
        <f t="shared" ca="1" si="0"/>
        <v>2.75</v>
      </c>
      <c r="F33" s="10" t="str">
        <f t="shared" ca="1" si="1"/>
        <v>2.75</v>
      </c>
      <c r="H33">
        <f t="shared" ca="1" si="2"/>
        <v>16</v>
      </c>
      <c r="I33" s="6" t="str">
        <f t="shared" ca="1" si="3"/>
        <v>2023-10-12</v>
      </c>
      <c r="J33">
        <f t="shared" ca="1" si="4"/>
        <v>5</v>
      </c>
      <c r="K33" t="str">
        <f t="shared" ca="1" si="5"/>
        <v>(''FOGO NO PARQUINHO'',2.75,''2023-10-12'',39),</v>
      </c>
    </row>
    <row r="34" spans="1:11">
      <c r="A34">
        <v>33</v>
      </c>
      <c r="B34" t="s">
        <v>500</v>
      </c>
      <c r="C34" t="s">
        <v>540</v>
      </c>
      <c r="D34">
        <v>33</v>
      </c>
      <c r="E34" s="10">
        <f t="shared" ca="1" si="0"/>
        <v>142.5</v>
      </c>
      <c r="F34" s="10" t="str">
        <f t="shared" ca="1" si="1"/>
        <v>142.5</v>
      </c>
      <c r="H34">
        <f t="shared" ca="1" si="2"/>
        <v>24</v>
      </c>
      <c r="I34" s="6" t="str">
        <f t="shared" ca="1" si="3"/>
        <v>2023-10-20</v>
      </c>
      <c r="J34">
        <f t="shared" ca="1" si="4"/>
        <v>11</v>
      </c>
      <c r="K34" t="str">
        <f t="shared" ca="1" si="5"/>
        <v>(''BOLO ANIVERSÁRIO'',142.5,''2023-10-20'',40),</v>
      </c>
    </row>
    <row r="35" spans="1:11">
      <c r="A35">
        <v>34</v>
      </c>
      <c r="B35" t="s">
        <v>501</v>
      </c>
      <c r="C35" t="s">
        <v>541</v>
      </c>
      <c r="D35">
        <v>34</v>
      </c>
      <c r="E35" s="10">
        <f t="shared" ca="1" si="0"/>
        <v>478</v>
      </c>
      <c r="F35" s="10" t="str">
        <f t="shared" ca="1" si="1"/>
        <v>478</v>
      </c>
      <c r="H35">
        <f t="shared" ca="1" si="2"/>
        <v>21</v>
      </c>
      <c r="I35" s="6" t="str">
        <f t="shared" ca="1" si="3"/>
        <v>2023-10-17</v>
      </c>
      <c r="J35">
        <f t="shared" ca="1" si="4"/>
        <v>7</v>
      </c>
      <c r="K35" t="str">
        <f t="shared" ca="1" si="5"/>
        <v>(''SANDUBA LIGHT'',478,''2023-10-17'',31),</v>
      </c>
    </row>
    <row r="36" spans="1:11">
      <c r="A36">
        <v>35</v>
      </c>
      <c r="B36" t="s">
        <v>502</v>
      </c>
      <c r="C36" t="s">
        <v>542</v>
      </c>
      <c r="D36">
        <v>35</v>
      </c>
      <c r="E36" s="10">
        <f t="shared" ca="1" si="0"/>
        <v>81</v>
      </c>
      <c r="F36" s="10" t="str">
        <f t="shared" ca="1" si="1"/>
        <v>81</v>
      </c>
      <c r="H36">
        <f t="shared" ca="1" si="2"/>
        <v>11</v>
      </c>
      <c r="I36" s="6" t="str">
        <f t="shared" ca="1" si="3"/>
        <v>2023-10-07</v>
      </c>
      <c r="J36">
        <f t="shared" ca="1" si="4"/>
        <v>19</v>
      </c>
      <c r="K36" t="str">
        <f t="shared" ca="1" si="5"/>
        <v>(''ALVEJANTE'',81,''2023-10-07'',11),</v>
      </c>
    </row>
    <row r="37" spans="1:11">
      <c r="A37">
        <v>36</v>
      </c>
      <c r="B37" t="s">
        <v>503</v>
      </c>
      <c r="C37" t="s">
        <v>543</v>
      </c>
      <c r="D37">
        <v>36</v>
      </c>
      <c r="E37" s="10">
        <f t="shared" ca="1" si="0"/>
        <v>319</v>
      </c>
      <c r="F37" s="10" t="str">
        <f t="shared" ca="1" si="1"/>
        <v>319</v>
      </c>
      <c r="H37">
        <f t="shared" ca="1" si="2"/>
        <v>17</v>
      </c>
      <c r="I37" s="6" t="str">
        <f t="shared" ca="1" si="3"/>
        <v>2023-10-13</v>
      </c>
      <c r="J37">
        <f t="shared" ca="1" si="4"/>
        <v>16</v>
      </c>
      <c r="K37" t="str">
        <f t="shared" ca="1" si="5"/>
        <v>(''SALGADINHOS ISOPOR'',319,''2023-10-13'',25),</v>
      </c>
    </row>
    <row r="38" spans="1:11">
      <c r="A38">
        <v>37</v>
      </c>
      <c r="B38" t="s">
        <v>504</v>
      </c>
      <c r="C38" t="s">
        <v>544</v>
      </c>
      <c r="D38">
        <v>37</v>
      </c>
      <c r="E38" s="10">
        <f t="shared" ca="1" si="0"/>
        <v>46</v>
      </c>
      <c r="F38" s="10" t="str">
        <f t="shared" ca="1" si="1"/>
        <v>46</v>
      </c>
      <c r="H38">
        <f t="shared" ca="1" si="2"/>
        <v>25</v>
      </c>
      <c r="I38" s="6" t="str">
        <f t="shared" ref="I38:I40" ca="1" si="6">TEXT($G$2+H38,"AAAA-MM-DD")</f>
        <v>2023-10-21</v>
      </c>
      <c r="J38">
        <f t="shared" ca="1" si="4"/>
        <v>30</v>
      </c>
      <c r="K38" t="str">
        <f t="shared" ca="1" si="5"/>
        <v>(''LAZANHA'',46,''2023-10-21'',9),</v>
      </c>
    </row>
    <row r="39" spans="1:11">
      <c r="A39">
        <v>38</v>
      </c>
      <c r="B39" t="s">
        <v>505</v>
      </c>
      <c r="C39" t="s">
        <v>545</v>
      </c>
      <c r="D39">
        <v>38</v>
      </c>
      <c r="E39" s="10">
        <f t="shared" ca="1" si="0"/>
        <v>421</v>
      </c>
      <c r="F39" s="10" t="str">
        <f t="shared" ca="1" si="1"/>
        <v>421</v>
      </c>
      <c r="H39">
        <f t="shared" ca="1" si="2"/>
        <v>12</v>
      </c>
      <c r="I39" s="6" t="str">
        <f t="shared" ca="1" si="6"/>
        <v>2023-10-08</v>
      </c>
      <c r="J39">
        <f t="shared" ca="1" si="4"/>
        <v>29</v>
      </c>
      <c r="K39" t="str">
        <f t="shared" ca="1" si="5"/>
        <v>(''QUEIJO COALHO'',421,''2023-10-08'',30),</v>
      </c>
    </row>
    <row r="40" spans="1:11">
      <c r="A40">
        <v>39</v>
      </c>
      <c r="B40" t="s">
        <v>506</v>
      </c>
      <c r="C40" t="s">
        <v>546</v>
      </c>
      <c r="D40">
        <v>39</v>
      </c>
      <c r="E40" s="10">
        <f t="shared" ca="1" si="0"/>
        <v>411</v>
      </c>
      <c r="F40" s="10" t="str">
        <f t="shared" ca="1" si="1"/>
        <v>411</v>
      </c>
      <c r="H40">
        <f t="shared" ca="1" si="2"/>
        <v>21</v>
      </c>
      <c r="I40" s="6" t="str">
        <f t="shared" ca="1" si="6"/>
        <v>2023-10-17</v>
      </c>
      <c r="J40">
        <f t="shared" ca="1" si="4"/>
        <v>2</v>
      </c>
      <c r="K40" t="str">
        <f t="shared" ca="1" si="5"/>
        <v>(''REFRIGERANTE '',411,''2023-10-17'',34),</v>
      </c>
    </row>
    <row r="41" spans="1:11">
      <c r="A41">
        <v>40</v>
      </c>
      <c r="B41" t="s">
        <v>507</v>
      </c>
      <c r="C41" t="s">
        <v>547</v>
      </c>
      <c r="D41">
        <v>40</v>
      </c>
      <c r="E41" s="10">
        <f t="shared" ca="1" si="0"/>
        <v>342</v>
      </c>
      <c r="F41" s="10" t="str">
        <f t="shared" ca="1" si="1"/>
        <v>342</v>
      </c>
      <c r="H41">
        <f t="shared" ca="1" si="2"/>
        <v>22</v>
      </c>
      <c r="I41" s="6" t="str">
        <f t="shared" ref="I41" ca="1" si="7">TEXT($G$2+H41,"AAAA-MM-DD")</f>
        <v>2023-10-18</v>
      </c>
      <c r="J41">
        <f t="shared" ca="1" si="4"/>
        <v>39</v>
      </c>
      <c r="K41" t="str">
        <f t="shared" ca="1" si="5"/>
        <v>(''LIMPA CHÃO'',342,''2023-10-18'',38),</v>
      </c>
    </row>
    <row r="44" spans="1:11">
      <c r="A44">
        <f ca="1">RANDBETWEEN(1,40)</f>
        <v>11</v>
      </c>
      <c r="B44" t="str">
        <f ca="1">VLOOKUP(A44,$A$2:$C$41,2,FALSE)</f>
        <v>Distribuidora de Produtos de Limpeza</v>
      </c>
      <c r="C44" t="str">
        <f ca="1">VLOOKUP(A44,$A$2:$C$41,3,FALSE)</f>
        <v>ALVEJANTE</v>
      </c>
    </row>
    <row r="45" spans="1:11">
      <c r="A45">
        <f t="shared" ref="A45:A84" ca="1" si="8">RANDBETWEEN(1,40)</f>
        <v>9</v>
      </c>
      <c r="B45" t="str">
        <f t="shared" ref="B45:B84" ca="1" si="9">VLOOKUP(A45,$A$2:$C$41,2,FALSE)</f>
        <v>Importadora de Produtos Congelados</v>
      </c>
      <c r="C45" t="str">
        <f t="shared" ref="C45:C84" ca="1" si="10">VLOOKUP(A45,$A$2:$C$41,3,FALSE)</f>
        <v>LAZANHA</v>
      </c>
    </row>
    <row r="46" spans="1:11">
      <c r="A46">
        <f t="shared" ca="1" si="8"/>
        <v>11</v>
      </c>
      <c r="B46" t="str">
        <f t="shared" ca="1" si="9"/>
        <v>Distribuidora de Produtos de Limpeza</v>
      </c>
      <c r="C46" t="str">
        <f t="shared" ca="1" si="10"/>
        <v>ALVEJANTE</v>
      </c>
    </row>
    <row r="47" spans="1:11">
      <c r="A47">
        <f t="shared" ca="1" si="8"/>
        <v>13</v>
      </c>
      <c r="B47" t="str">
        <f t="shared" ca="1" si="9"/>
        <v>Comércio de Produtos de Mercearia</v>
      </c>
      <c r="C47" t="str">
        <f t="shared" ca="1" si="10"/>
        <v>SACO DE LIXO</v>
      </c>
    </row>
    <row r="48" spans="1:11">
      <c r="A48">
        <f t="shared" ca="1" si="8"/>
        <v>28</v>
      </c>
      <c r="B48" t="str">
        <f t="shared" ca="1" si="9"/>
        <v>Comércio de Produtos de Cereais e Grãos</v>
      </c>
      <c r="C48" t="str">
        <f t="shared" ca="1" si="10"/>
        <v>CASTANHA</v>
      </c>
    </row>
    <row r="49" spans="1:3">
      <c r="A49">
        <f t="shared" ca="1" si="8"/>
        <v>32</v>
      </c>
      <c r="B49" t="str">
        <f t="shared" ca="1" si="9"/>
        <v>Fornecedora de Produtos de Frutas Secas</v>
      </c>
      <c r="C49" t="str">
        <f t="shared" ca="1" si="10"/>
        <v>UVAS PASSAS</v>
      </c>
    </row>
    <row r="50" spans="1:3">
      <c r="A50">
        <f t="shared" ca="1" si="8"/>
        <v>28</v>
      </c>
      <c r="B50" t="str">
        <f t="shared" ca="1" si="9"/>
        <v>Comércio de Produtos de Cereais e Grãos</v>
      </c>
      <c r="C50" t="str">
        <f t="shared" ca="1" si="10"/>
        <v>CASTANHA</v>
      </c>
    </row>
    <row r="51" spans="1:3">
      <c r="A51">
        <f t="shared" ca="1" si="8"/>
        <v>12</v>
      </c>
      <c r="B51" t="str">
        <f t="shared" ca="1" si="9"/>
        <v>Fornecedora de Produtos de Cereais</v>
      </c>
      <c r="C51" t="str">
        <f t="shared" ca="1" si="10"/>
        <v>AVEIA</v>
      </c>
    </row>
    <row r="52" spans="1:3">
      <c r="A52">
        <f t="shared" ca="1" si="8"/>
        <v>40</v>
      </c>
      <c r="B52" t="str">
        <f t="shared" ca="1" si="9"/>
        <v>Suprimentos de Produtos de Produtos de Confeitaria Personalizada</v>
      </c>
      <c r="C52" t="str">
        <f t="shared" ca="1" si="10"/>
        <v>BOLO ANIVERSÁRIO</v>
      </c>
    </row>
    <row r="53" spans="1:3">
      <c r="A53">
        <f t="shared" ca="1" si="8"/>
        <v>7</v>
      </c>
      <c r="B53" t="str">
        <f t="shared" ca="1" si="9"/>
        <v>Fornecedora de Produtos Orgânicos</v>
      </c>
      <c r="C53" t="str">
        <f t="shared" ca="1" si="10"/>
        <v>AGRIÃO</v>
      </c>
    </row>
    <row r="54" spans="1:3">
      <c r="A54">
        <f t="shared" ca="1" si="8"/>
        <v>8</v>
      </c>
      <c r="B54" t="str">
        <f t="shared" ca="1" si="9"/>
        <v>Comércio de Bebidas Refrescantes</v>
      </c>
      <c r="C54" t="str">
        <f t="shared" ca="1" si="10"/>
        <v>SUCO SABORES</v>
      </c>
    </row>
    <row r="55" spans="1:3">
      <c r="A55">
        <f t="shared" ca="1" si="8"/>
        <v>23</v>
      </c>
      <c r="B55" t="str">
        <f t="shared" ca="1" si="9"/>
        <v>Comércio de Produtos de Grãos</v>
      </c>
      <c r="C55" t="str">
        <f t="shared" ca="1" si="10"/>
        <v>AMENDOIM</v>
      </c>
    </row>
    <row r="56" spans="1:3">
      <c r="A56">
        <f t="shared" ca="1" si="8"/>
        <v>8</v>
      </c>
      <c r="B56" t="str">
        <f t="shared" ca="1" si="9"/>
        <v>Comércio de Bebidas Refrescantes</v>
      </c>
      <c r="C56" t="str">
        <f t="shared" ca="1" si="10"/>
        <v>SUCO SABORES</v>
      </c>
    </row>
    <row r="57" spans="1:3">
      <c r="A57">
        <f t="shared" ca="1" si="8"/>
        <v>17</v>
      </c>
      <c r="B57" t="str">
        <f t="shared" ca="1" si="9"/>
        <v>Fornecedora de Produtos de Bebê</v>
      </c>
      <c r="C57" t="str">
        <f t="shared" ca="1" si="10"/>
        <v>FRALDA</v>
      </c>
    </row>
    <row r="58" spans="1:3">
      <c r="A58">
        <f t="shared" ca="1" si="8"/>
        <v>1</v>
      </c>
      <c r="B58" t="str">
        <f t="shared" ca="1" si="9"/>
        <v>Distribuidora de Alimentos Frescos</v>
      </c>
      <c r="C58" t="str">
        <f t="shared" ca="1" si="10"/>
        <v>PEIXE</v>
      </c>
    </row>
    <row r="59" spans="1:3">
      <c r="A59">
        <f t="shared" ca="1" si="8"/>
        <v>23</v>
      </c>
      <c r="B59" t="str">
        <f t="shared" ca="1" si="9"/>
        <v>Comércio de Produtos de Grãos</v>
      </c>
      <c r="C59" t="str">
        <f t="shared" ca="1" si="10"/>
        <v>AMENDOIM</v>
      </c>
    </row>
    <row r="60" spans="1:3">
      <c r="A60">
        <f t="shared" ca="1" si="8"/>
        <v>4</v>
      </c>
      <c r="B60" t="str">
        <f t="shared" ca="1" si="9"/>
        <v>Importadora de Frutas Tropicais</v>
      </c>
      <c r="C60" t="str">
        <f t="shared" ca="1" si="10"/>
        <v>MAÇA</v>
      </c>
    </row>
    <row r="61" spans="1:3">
      <c r="A61">
        <f t="shared" ca="1" si="8"/>
        <v>7</v>
      </c>
      <c r="B61" t="str">
        <f t="shared" ca="1" si="9"/>
        <v>Fornecedora de Produtos Orgânicos</v>
      </c>
      <c r="C61" t="str">
        <f t="shared" ca="1" si="10"/>
        <v>AGRIÃO</v>
      </c>
    </row>
    <row r="62" spans="1:3">
      <c r="A62">
        <f t="shared" ca="1" si="8"/>
        <v>6</v>
      </c>
      <c r="B62" t="str">
        <f t="shared" ca="1" si="9"/>
        <v>Distribuidora de Produtos de Panificação</v>
      </c>
      <c r="C62" t="str">
        <f t="shared" ca="1" si="10"/>
        <v>PÃO DOCE</v>
      </c>
    </row>
    <row r="63" spans="1:3">
      <c r="A63">
        <f t="shared" ca="1" si="8"/>
        <v>20</v>
      </c>
      <c r="B63" t="str">
        <f t="shared" ca="1" si="9"/>
        <v>Suprimentos de Produtos de Limpeza Doméstica</v>
      </c>
      <c r="C63" t="str">
        <f t="shared" ca="1" si="10"/>
        <v>DESINFETANTE</v>
      </c>
    </row>
    <row r="64" spans="1:3">
      <c r="A64">
        <f t="shared" ca="1" si="8"/>
        <v>37</v>
      </c>
      <c r="B64" t="str">
        <f t="shared" ca="1" si="9"/>
        <v>Fornecedora de Produtos de Peixaria</v>
      </c>
      <c r="C64" t="str">
        <f t="shared" ca="1" si="10"/>
        <v>BACALHAU</v>
      </c>
    </row>
    <row r="65" spans="1:3">
      <c r="A65">
        <f t="shared" ca="1" si="8"/>
        <v>28</v>
      </c>
      <c r="B65" t="str">
        <f t="shared" ca="1" si="9"/>
        <v>Comércio de Produtos de Cereais e Grãos</v>
      </c>
      <c r="C65" t="str">
        <f t="shared" ca="1" si="10"/>
        <v>CASTANHA</v>
      </c>
    </row>
    <row r="66" spans="1:3">
      <c r="A66">
        <f t="shared" ca="1" si="8"/>
        <v>13</v>
      </c>
      <c r="B66" t="str">
        <f t="shared" ca="1" si="9"/>
        <v>Comércio de Produtos de Mercearia</v>
      </c>
      <c r="C66" t="str">
        <f t="shared" ca="1" si="10"/>
        <v>SACO DE LIXO</v>
      </c>
    </row>
    <row r="67" spans="1:3">
      <c r="A67">
        <f t="shared" ca="1" si="8"/>
        <v>28</v>
      </c>
      <c r="B67" t="str">
        <f t="shared" ca="1" si="9"/>
        <v>Comércio de Produtos de Cereais e Grãos</v>
      </c>
      <c r="C67" t="str">
        <f t="shared" ca="1" si="10"/>
        <v>CASTANHA</v>
      </c>
    </row>
    <row r="68" spans="1:3">
      <c r="A68">
        <f t="shared" ca="1" si="8"/>
        <v>2</v>
      </c>
      <c r="B68" t="str">
        <f t="shared" ca="1" si="9"/>
        <v>Fornecedora de Produtos Lácteos Premium</v>
      </c>
      <c r="C68" t="str">
        <f t="shared" ca="1" si="10"/>
        <v>QUEIJO</v>
      </c>
    </row>
    <row r="69" spans="1:3">
      <c r="A69">
        <f t="shared" ca="1" si="8"/>
        <v>11</v>
      </c>
      <c r="B69" t="str">
        <f t="shared" ca="1" si="9"/>
        <v>Distribuidora de Produtos de Limpeza</v>
      </c>
      <c r="C69" t="str">
        <f t="shared" ca="1" si="10"/>
        <v>ALVEJANTE</v>
      </c>
    </row>
    <row r="70" spans="1:3">
      <c r="A70">
        <f t="shared" ca="1" si="8"/>
        <v>40</v>
      </c>
      <c r="B70" t="str">
        <f t="shared" ca="1" si="9"/>
        <v>Suprimentos de Produtos de Produtos de Confeitaria Personalizada</v>
      </c>
      <c r="C70" t="str">
        <f t="shared" ca="1" si="10"/>
        <v>BOLO ANIVERSÁRIO</v>
      </c>
    </row>
    <row r="71" spans="1:3">
      <c r="A71">
        <f t="shared" ca="1" si="8"/>
        <v>17</v>
      </c>
      <c r="B71" t="str">
        <f t="shared" ca="1" si="9"/>
        <v>Fornecedora de Produtos de Bebê</v>
      </c>
      <c r="C71" t="str">
        <f t="shared" ca="1" si="10"/>
        <v>FRALDA</v>
      </c>
    </row>
    <row r="72" spans="1:3">
      <c r="A72">
        <f t="shared" ca="1" si="8"/>
        <v>18</v>
      </c>
      <c r="B72" t="str">
        <f t="shared" ca="1" si="9"/>
        <v>Comércio de Produtos de Saúde</v>
      </c>
      <c r="C72" t="str">
        <f t="shared" ca="1" si="10"/>
        <v>COTONETES</v>
      </c>
    </row>
    <row r="73" spans="1:3">
      <c r="A73">
        <f t="shared" ca="1" si="8"/>
        <v>17</v>
      </c>
      <c r="B73" t="str">
        <f t="shared" ca="1" si="9"/>
        <v>Fornecedora de Produtos de Bebê</v>
      </c>
      <c r="C73" t="str">
        <f t="shared" ca="1" si="10"/>
        <v>FRALDA</v>
      </c>
    </row>
    <row r="74" spans="1:3">
      <c r="A74">
        <f t="shared" ca="1" si="8"/>
        <v>35</v>
      </c>
      <c r="B74" t="str">
        <f t="shared" ca="1" si="9"/>
        <v>Suprimentos de Produtos de Cuidados com o Lar</v>
      </c>
      <c r="C74" t="str">
        <f t="shared" ca="1" si="10"/>
        <v>DETERGENTE</v>
      </c>
    </row>
    <row r="75" spans="1:3">
      <c r="A75">
        <f t="shared" ca="1" si="8"/>
        <v>39</v>
      </c>
      <c r="B75" t="str">
        <f t="shared" ca="1" si="9"/>
        <v>Importadora de Produtos de Produtos de Bebidas Energéticas</v>
      </c>
      <c r="C75" t="str">
        <f t="shared" ca="1" si="10"/>
        <v>FOGO NO PARQUINHO</v>
      </c>
    </row>
    <row r="76" spans="1:3">
      <c r="A76">
        <f t="shared" ca="1" si="8"/>
        <v>40</v>
      </c>
      <c r="B76" t="str">
        <f t="shared" ca="1" si="9"/>
        <v>Suprimentos de Produtos de Produtos de Confeitaria Personalizada</v>
      </c>
      <c r="C76" t="str">
        <f t="shared" ca="1" si="10"/>
        <v>BOLO ANIVERSÁRIO</v>
      </c>
    </row>
    <row r="77" spans="1:3">
      <c r="A77">
        <f t="shared" ca="1" si="8"/>
        <v>31</v>
      </c>
      <c r="B77" t="str">
        <f t="shared" ca="1" si="9"/>
        <v>Distribuidora de Produtos de Lanches Saudáveis</v>
      </c>
      <c r="C77" t="str">
        <f t="shared" ca="1" si="10"/>
        <v>SANDUBA LIGHT</v>
      </c>
    </row>
    <row r="78" spans="1:3">
      <c r="A78">
        <f t="shared" ca="1" si="8"/>
        <v>11</v>
      </c>
      <c r="B78" t="str">
        <f t="shared" ca="1" si="9"/>
        <v>Distribuidora de Produtos de Limpeza</v>
      </c>
      <c r="C78" t="str">
        <f t="shared" ca="1" si="10"/>
        <v>ALVEJANTE</v>
      </c>
    </row>
    <row r="79" spans="1:3">
      <c r="A79">
        <f t="shared" ca="1" si="8"/>
        <v>25</v>
      </c>
      <c r="B79" t="str">
        <f t="shared" ca="1" si="9"/>
        <v>Suprimentos de Produtos de Petiscos</v>
      </c>
      <c r="C79" t="str">
        <f t="shared" ca="1" si="10"/>
        <v>SALGADINHOS ISOPOR</v>
      </c>
    </row>
    <row r="80" spans="1:3">
      <c r="A80">
        <f t="shared" ca="1" si="8"/>
        <v>9</v>
      </c>
      <c r="B80" t="str">
        <f t="shared" ca="1" si="9"/>
        <v>Importadora de Produtos Congelados</v>
      </c>
      <c r="C80" t="str">
        <f t="shared" ca="1" si="10"/>
        <v>LAZANHA</v>
      </c>
    </row>
    <row r="81" spans="1:3">
      <c r="A81">
        <f t="shared" ca="1" si="8"/>
        <v>30</v>
      </c>
      <c r="B81" t="str">
        <f t="shared" ca="1" si="9"/>
        <v>Suprimentos de Produtos de Laticínios</v>
      </c>
      <c r="C81" t="str">
        <f t="shared" ca="1" si="10"/>
        <v>QUEIJO COALHO</v>
      </c>
    </row>
    <row r="82" spans="1:3">
      <c r="A82">
        <f t="shared" ca="1" si="8"/>
        <v>34</v>
      </c>
      <c r="B82" t="str">
        <f t="shared" ca="1" si="9"/>
        <v>Importadora de Produtos de Bebidas Não Alcoólicas</v>
      </c>
      <c r="C82" t="str">
        <f t="shared" ca="1" si="10"/>
        <v xml:space="preserve">REFRIGERANTE </v>
      </c>
    </row>
    <row r="83" spans="1:3">
      <c r="A83">
        <f t="shared" ca="1" si="8"/>
        <v>38</v>
      </c>
      <c r="B83" t="str">
        <f t="shared" ca="1" si="9"/>
        <v>Comércio de Produtos de Produtos de Limpeza Industrial</v>
      </c>
      <c r="C83" t="str">
        <f t="shared" ca="1" si="10"/>
        <v>LIMPA CHÃO</v>
      </c>
    </row>
    <row r="84" spans="1:3">
      <c r="A84">
        <f t="shared" ca="1" si="8"/>
        <v>33</v>
      </c>
      <c r="B84" t="str">
        <f t="shared" ca="1" si="9"/>
        <v>Comércio de Produtos de Produtos de Cuidados com os Cabelos</v>
      </c>
      <c r="C84" t="str">
        <f t="shared" ca="1" si="10"/>
        <v>CONDICIONADOR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3B5E-F5F5-4022-8C1C-428624EF7199}">
  <dimension ref="A1:G51"/>
  <sheetViews>
    <sheetView tabSelected="1" topLeftCell="G18" workbookViewId="0">
      <selection activeCell="G3" sqref="G3:G32"/>
    </sheetView>
  </sheetViews>
  <sheetFormatPr defaultRowHeight="14.5"/>
  <cols>
    <col min="1" max="1" width="22.26953125" bestFit="1" customWidth="1"/>
    <col min="2" max="2" width="170.7265625" bestFit="1" customWidth="1"/>
    <col min="3" max="3" width="46.453125" bestFit="1" customWidth="1"/>
    <col min="4" max="4" width="71.1796875" bestFit="1" customWidth="1"/>
    <col min="5" max="5" width="112.26953125" bestFit="1" customWidth="1"/>
    <col min="6" max="6" width="134.7265625" bestFit="1" customWidth="1"/>
    <col min="7" max="7" width="83.7265625" bestFit="1" customWidth="1"/>
  </cols>
  <sheetData>
    <row r="1" spans="1:7">
      <c r="A1" s="7" t="s">
        <v>2</v>
      </c>
      <c r="B1" t="s">
        <v>459</v>
      </c>
      <c r="C1" t="s">
        <v>460</v>
      </c>
      <c r="D1" t="s">
        <v>551</v>
      </c>
      <c r="E1" t="s">
        <v>461</v>
      </c>
      <c r="F1" t="s">
        <v>554</v>
      </c>
      <c r="G1" t="s">
        <v>652</v>
      </c>
    </row>
    <row r="2" spans="1:7">
      <c r="A2" t="s">
        <v>458</v>
      </c>
      <c r="B2" t="s">
        <v>257</v>
      </c>
      <c r="C2" t="s">
        <v>463</v>
      </c>
      <c r="D2" t="s">
        <v>552</v>
      </c>
      <c r="E2" t="s">
        <v>553</v>
      </c>
      <c r="F2" t="s">
        <v>550</v>
      </c>
      <c r="G2" t="s">
        <v>653</v>
      </c>
    </row>
    <row r="3" spans="1:7">
      <c r="A3" t="str">
        <f ca="1">'LOGICA TELEFONE'!F2</f>
        <v>''( 17 )91270-8293'',1),</v>
      </c>
      <c r="B3" t="str">
        <f ca="1">'LOGICA CLIENTE'!L2</f>
        <v>("Breno Kevin de Paula",''436.412.347-19'',"breno_depaula@sestito.com.br",''Rua Paracatu'',''478'',''Parque Imperial'',''São Paulo'',''SP''),</v>
      </c>
      <c r="C3" t="str">
        <f ca="1">'logica compra'!O2</f>
        <v>(''2020/05/10'',''08:37'',35,19,20,14),</v>
      </c>
      <c r="D3" t="str">
        <f ca="1">'logica vendedor'!S3</f>
        <v>(''2024/02/16'',''16:17'',''10:00'',''16:00'',16),</v>
      </c>
      <c r="E3" t="str">
        <f ca="1">'logica produto'!K2</f>
        <v>(''ALVEJANTE'',90.6,''2023-10-09'',11),</v>
      </c>
      <c r="F3" t="str">
        <f>'logica fornecedor'!J2</f>
        <v>(''Distribuidora de Alimentos Frescos'',''71.897.013/0001-53'')'</v>
      </c>
      <c r="G3" t="str">
        <f ca="1">'LOGICA FUNCIONARIO'!I2</f>
        <v>(''Vitor Santos Pereira'',''(12) 3350-4523'',''301.192.634-40'',1352,''2022-07-04'','' ''),</v>
      </c>
    </row>
    <row r="4" spans="1:7">
      <c r="A4" t="str">
        <f ca="1">'LOGICA TELEFONE'!F3</f>
        <v>''( 11 )97902-2524'',2),</v>
      </c>
      <c r="B4" t="str">
        <f ca="1">'LOGICA CLIENTE'!L3</f>
        <v>("Maya Tereza Moura",''029.552.779-08'',"mayaterezamoura@danzarin.com.br",''Rua Barão de Vitória'',''279'',''Casa Grande'',''Diadema'',''SP''),</v>
      </c>
      <c r="C4" t="str">
        <f ca="1">'logica compra'!O3</f>
        <v>(''2020/09/22'',''17:10'',3,8,32,19),</v>
      </c>
      <c r="D4" t="str">
        <f ca="1">'logica vendedor'!S4</f>
        <v>(''2022/04/19'',''16:42'',''10:00'',''17:00'',6),</v>
      </c>
      <c r="E4" t="str">
        <f ca="1">'logica produto'!K3</f>
        <v>(''LAZANHA'',101,''2023-10-06'',9),</v>
      </c>
      <c r="F4" t="str">
        <f>'logica fornecedor'!J3</f>
        <v>(''Fornecedora de Produtos Lácteos Premium'',''50.491.684/0001-40'')'</v>
      </c>
      <c r="G4" t="str">
        <f ca="1">'LOGICA FUNCIONARIO'!I3</f>
        <v>(''Amanda Oliveira Araujo'',''(13) 3239-7083'',''835.800.234-38'',3383,''2021-10-21'','' ''),</v>
      </c>
    </row>
    <row r="5" spans="1:7">
      <c r="A5" t="str">
        <f ca="1">'LOGICA TELEFONE'!F4</f>
        <v>''( 17 )94103-2319'',3),</v>
      </c>
      <c r="B5" t="str">
        <f ca="1">'LOGICA CLIENTE'!L4</f>
        <v>("Alessandra Hadassa Oliveira",''748.181.926-27'',"alessandra-oliveira78@uniube.br",''Rua Arlindo Nogueira'',''390'',''Centro'',''Teresina'',''PI''),</v>
      </c>
      <c r="C5" t="str">
        <f ca="1">'logica compra'!O4</f>
        <v>(''2021/05/17'',''11:03'',20,9,25,18),</v>
      </c>
      <c r="D5" t="str">
        <f ca="1">'logica vendedor'!S5</f>
        <v>(''2023/07/19'',''15:46'',''07:00'',''16:00'',13),</v>
      </c>
      <c r="E5" t="str">
        <f ca="1">'logica produto'!K4</f>
        <v>(''ALVEJANTE'',17.6,''2023-10-12'',11),</v>
      </c>
      <c r="F5" t="str">
        <f>'logica fornecedor'!J4</f>
        <v>(''Comércio de Carnes Selecionadas'',''37.473.002/0001-08'')'</v>
      </c>
      <c r="G5" t="str">
        <f ca="1">'LOGICA FUNCIONARIO'!I4</f>
        <v>(''Tânia Castro Carvalho'',''(19) 2757-3954'',''330.288.965-83'',2118,''2021-11-15'','' ''),</v>
      </c>
    </row>
    <row r="6" spans="1:7">
      <c r="A6" t="str">
        <f ca="1">'LOGICA TELEFONE'!F5</f>
        <v>''( 19 )94905-1731'',4),</v>
      </c>
      <c r="B6" t="str">
        <f ca="1">'LOGICA CLIENTE'!L5</f>
        <v>("Renan Lorenzo Sales",''139.151.589-76'',"renan_lorenzo_sales@taclog.com.br",''Rua Maria Luísa do Val Penteado'',''775'',''Cidade São Mateus'',''São Paulo'',''SP''),</v>
      </c>
      <c r="C6" t="str">
        <f ca="1">'logica compra'!O5</f>
        <v>(''2024/05/15'',''18:48'',31,17,9,11),</v>
      </c>
      <c r="D6" t="str">
        <f ca="1">'logica vendedor'!S6</f>
        <v>(''2022/10/20'',''12:30'',''07:00'',''17:00'',17),</v>
      </c>
      <c r="E6" t="str">
        <f ca="1">'logica produto'!K5</f>
        <v>(''SACO DE LIXO'',48.34,''2023-10-15'',13),</v>
      </c>
      <c r="F6" t="str">
        <f>'logica fornecedor'!J5</f>
        <v>(''Importadora de Frutas Tropicais'',''89.122.008/0001-34'')'</v>
      </c>
      <c r="G6" t="str">
        <f ca="1">'LOGICA FUNCIONARIO'!I5</f>
        <v>(''Tiago Fernandes Barros'',''(15) 3743-0642'',''648.841.111-09'',3211,''2023-08-02'','' ''),</v>
      </c>
    </row>
    <row r="7" spans="1:7">
      <c r="A7" t="str">
        <f ca="1">'LOGICA TELEFONE'!F6</f>
        <v>''( 12 )94400-1339'',5),</v>
      </c>
      <c r="B7" t="str">
        <f ca="1">'LOGICA CLIENTE'!L6</f>
        <v>("Melissa Clara Melo",''864.862.675-77'',"melissa-melo93@libero.it",''Avenida Afonso Pena'',''765'',''Boa Viagem'',''Belo Horizonte'',''MG''),</v>
      </c>
      <c r="C7" t="str">
        <f ca="1">'logica compra'!O6</f>
        <v>(''2020/07/22'',''08:52'',4,7,20,28),</v>
      </c>
      <c r="D7" t="str">
        <f ca="1">'logica vendedor'!S7</f>
        <v>(''2021/04/28'',''14:34'',''07:00'',''16:00'',7),</v>
      </c>
      <c r="E7" t="str">
        <f ca="1">'logica produto'!K6</f>
        <v>(''CASTANHA'',89,''2023-10-07'',28),</v>
      </c>
      <c r="F7" t="str">
        <f>'logica fornecedor'!J6</f>
        <v>(''Suprimentos de Produtos Enlatados'',''57.968.910/0001-80'')'</v>
      </c>
      <c r="G7" t="str">
        <f ca="1">'LOGICA FUNCIONARIO'!I6</f>
        <v>(''Renan Barbosa Carvalho'',''(15) 3881-2463'',''687.465.912-06'',3106,''2020-09-04'','' ''),</v>
      </c>
    </row>
    <row r="8" spans="1:7">
      <c r="A8" t="str">
        <f ca="1">'LOGICA TELEFONE'!F7</f>
        <v>''( 15 )92909-3938'',6),</v>
      </c>
      <c r="B8" t="str">
        <f ca="1">'LOGICA CLIENTE'!L7</f>
        <v>("Valentina Laura Cavalcanti",''136.683.532-80'',"valentina_cavalcanti@diebold.com",''Rua Serra de Bragança'',''159'',''Vila Gomes Cardim'',''São Paulo'',''SP''),</v>
      </c>
      <c r="C8" t="str">
        <f ca="1">'logica compra'!O7</f>
        <v>(''2022/11/15'',''15:11'',21,14,28,7),</v>
      </c>
      <c r="D8" t="str">
        <f ca="1">'logica vendedor'!S8</f>
        <v>(''2020/02/11'',''11:42'',''09:00'',''16:00'',2),</v>
      </c>
      <c r="E8" t="str">
        <f ca="1">'logica produto'!K7</f>
        <v>(''UVAS PASSAS'',80.34,''2023-10-20'',32),</v>
      </c>
      <c r="F8" t="str">
        <f>'logica fornecedor'!J7</f>
        <v>(''Distribuidora de Produtos de Panificação'',''40.606.687/0001-28'')'</v>
      </c>
      <c r="G8" t="str">
        <f ca="1">'LOGICA FUNCIONARIO'!I7</f>
        <v>(''Amanda Barros Oliveira'',''(13) 3225-8783'',''383.289.541-84'',3734,''2023-05-09'',''2023-08-19''),</v>
      </c>
    </row>
    <row r="9" spans="1:7">
      <c r="A9" t="str">
        <f ca="1">'LOGICA TELEFONE'!F8</f>
        <v>''( 14 )92787-4424'',7),</v>
      </c>
      <c r="B9" t="str">
        <f ca="1">'LOGICA CLIENTE'!L8</f>
        <v>("Caroline Sueli Simone da Cruz",''250.788.186-00'',"caroline_sueli_dacruz@publicarbrasil.com.br",''Praça da República'',''402'',''República'',''São Paulo'',''SP''),</v>
      </c>
      <c r="C9" t="str">
        <f ca="1">'logica compra'!O8</f>
        <v>(''2024/02/05'',''11:09'',8,12,18,3),</v>
      </c>
      <c r="D9" t="str">
        <f ca="1">'logica vendedor'!S9</f>
        <v>(''2023/05/27'',''12:10'',''09:00'',''17:00'',9),</v>
      </c>
      <c r="E9" t="str">
        <f ca="1">'logica produto'!K8</f>
        <v>(''CASTANHA'',91.34,''2023-10-17'',28),</v>
      </c>
      <c r="F9" t="str">
        <f>'logica fornecedor'!J8</f>
        <v>(''Fornecedora de Produtos Orgânicos'',''21.745.105/0001-40'')'</v>
      </c>
      <c r="G9" t="str">
        <f ca="1">'LOGICA FUNCIONARIO'!I8</f>
        <v>(''Gustavo Santos Souza'',''(15) 3542-6761'',''717.565.711-04'',4282,''2020-08-02'',''2021-11-29''),</v>
      </c>
    </row>
    <row r="10" spans="1:7">
      <c r="A10" t="str">
        <f ca="1">'LOGICA TELEFONE'!F9</f>
        <v>''( 18 )98991-1085'',8),</v>
      </c>
      <c r="B10" t="str">
        <f ca="1">'LOGICA CLIENTE'!L9</f>
        <v>("Lucas Manuel da Mata",''653.764.796-76'',"lucas_damata@amplisat.com.br",''Rua Pereira Estéfano'',''872'',''Vila da Saúde'',''São Paulo'',''SP''),</v>
      </c>
      <c r="C10" t="str">
        <f ca="1">'logica compra'!O9</f>
        <v>(''2023/05/25'',''14:24'',11,4,25,5),</v>
      </c>
      <c r="D10" t="str">
        <f ca="1">'logica vendedor'!S10</f>
        <v>(''2023/03/21'',''14:39'',''07:00'',''16:00'',2),</v>
      </c>
      <c r="E10" t="str">
        <f ca="1">'logica produto'!K9</f>
        <v>(''AVEIA'',56,''2023-10-13'',12),</v>
      </c>
      <c r="F10" t="str">
        <f>'logica fornecedor'!J9</f>
        <v>(''Comércio de Bebidas Refrescantes'',''21.572.440/0001-93'')'</v>
      </c>
      <c r="G10" t="str">
        <f ca="1">'LOGICA FUNCIONARIO'!I9</f>
        <v>(''Gustavo Silva Souza'',''(13) 3857-7169'',''436.974.722-83'',2012,''2020-02-04'',''2021-11-02''),</v>
      </c>
    </row>
    <row r="11" spans="1:7">
      <c r="A11" t="str">
        <f ca="1">'LOGICA TELEFONE'!F10</f>
        <v>''( 17 )96107-3736'',9),</v>
      </c>
      <c r="B11" t="str">
        <f ca="1">'LOGICA CLIENTE'!L10</f>
        <v>("Letícia Cecília das Neves",''254.343.261-21'',"leticia_cecilia_dasneves@gripoantonin.com",''Rua Cristiano Olsen'',''395'',''Jardim Sumaré'',''Araçatuba'',''SP''),</v>
      </c>
      <c r="C11" t="str">
        <f ca="1">'logica compra'!O10</f>
        <v>(''2023/01/10'',''18:11'',31,12,6,2),</v>
      </c>
      <c r="D11" t="str">
        <f ca="1">'logica vendedor'!S11</f>
        <v>(''2023/06/26'',''15:27'',''10:00'',''16:00'',11),</v>
      </c>
      <c r="E11" t="str">
        <f ca="1">'logica produto'!K10</f>
        <v>(''BOLO ANIVERSÁRIO'',427,''2023-10-16'',40),</v>
      </c>
      <c r="F11" t="str">
        <f>'logica fornecedor'!J10</f>
        <v>(''Importadora de Produtos Congelados'',''83.402.020/0001-16'')'</v>
      </c>
      <c r="G11" t="str">
        <f ca="1">'LOGICA FUNCIONARIO'!I10</f>
        <v>(''Bruno Cunha Azevedo'',''(19) 3505-4318'',''417.960.900-26'',3197,''2023-04-16'','' ''),</v>
      </c>
    </row>
    <row r="12" spans="1:7">
      <c r="A12" t="str">
        <f ca="1">'LOGICA TELEFONE'!F11</f>
        <v>''( 14 )97567-8694'',10),</v>
      </c>
      <c r="B12" t="str">
        <f ca="1">'LOGICA CLIENTE'!L11</f>
        <v>("Osvaldo Severino Vieira",''738.422.315-63'',"osvaldoseverinovieira@eximiart.com.br",''Rodovia Raposo Tavares'',''644'',''Lageadinho'',''Cotia'',''SP''),</v>
      </c>
      <c r="C12" t="str">
        <f ca="1">'logica compra'!O11</f>
        <v>(''2022/06/28'',''12:28'',4,14,8,15),</v>
      </c>
      <c r="D12" t="str">
        <f ca="1">'logica vendedor'!S12</f>
        <v>(''2021/05/27'',''13:7'',''09:00'',''16:00'',6),</v>
      </c>
      <c r="E12" t="str">
        <f ca="1">'logica produto'!K11</f>
        <v>(''AGRIÃO'',158.67,''2023-10-09'',7),</v>
      </c>
      <c r="F12" t="str">
        <f>'logica fornecedor'!J11</f>
        <v>(''Suprimentos de Produtos de Higiene'',''99.544.887/0001-46'')'</v>
      </c>
      <c r="G12" t="str">
        <f ca="1">'LOGICA FUNCIONARIO'!I11</f>
        <v>(''Julieta Rocha Martins'',''(18) 2271-7241'',''863.770.654-18'',2134,''2021-03-12'',''2022-07-19''),</v>
      </c>
    </row>
    <row r="13" spans="1:7">
      <c r="A13" t="str">
        <f ca="1">'LOGICA TELEFONE'!F12</f>
        <v>''( 11 )91851-1364'',3),</v>
      </c>
      <c r="B13" t="str">
        <f ca="1">'LOGICA CLIENTE'!L12</f>
        <v>("Thiago Heitor Benjamin Fernandes",''265.315.489-75'',"thiagoheitorfernandes@uol.om.br",''Rua Frederico Moura'',''616'',''Cidade Nova'',''Franca'',''SP''),</v>
      </c>
      <c r="C13" t="str">
        <f ca="1">'logica compra'!O12</f>
        <v>(''2021/12/07'',''15:19'',32,10,23,23),</v>
      </c>
      <c r="D13" t="str">
        <f ca="1">'logica vendedor'!S13</f>
        <v>(''2023/04/02'',''13:10'',''07:00'',''16:00'',4),</v>
      </c>
      <c r="E13" t="str">
        <f ca="1">'logica produto'!K12</f>
        <v>(''SUCO SABORES'',57.6,''2023-10-06'',8),</v>
      </c>
      <c r="F13" t="str">
        <f>'logica fornecedor'!J12</f>
        <v>(''Distribuidora de Produtos de Limpeza'',''86.371.592/0001-73'')'</v>
      </c>
      <c r="G13" t="str">
        <f ca="1">'LOGICA FUNCIONARIO'!I12</f>
        <v>(''Thaís Costa Ferreira'',''(18) 3311-6862'',''300.228.970-11'',1800,''2020-04-11'','' ''),</v>
      </c>
    </row>
    <row r="14" spans="1:7">
      <c r="A14" t="str">
        <f ca="1">'LOGICA TELEFONE'!F13</f>
        <v>''( 17 )98039-5985'',5),</v>
      </c>
      <c r="B14" t="str">
        <f ca="1">'LOGICA CLIENTE'!L13</f>
        <v>("Carolina Liz Figueiredo",''024.322.618-79'',"carolina_figueiredo@inforgel.com",''Avenida São João'',''448'',''Vila Joana'',''Jundiaí'',''SP''),</v>
      </c>
      <c r="C14" t="str">
        <f ca="1">'logica compra'!O13</f>
        <v>(''2023/03/22'',''18:40'',8,9,3,29),</v>
      </c>
      <c r="D14" t="str">
        <f ca="1">'logica vendedor'!S14</f>
        <v>(''2022/12/01'',''11:29'',''07:00'',''18:00'',5),</v>
      </c>
      <c r="E14" t="str">
        <f ca="1">'logica produto'!K13</f>
        <v>(''AMENDOIM'',88.5,''2023-10-17'',23),</v>
      </c>
      <c r="F14" t="str">
        <f>'logica fornecedor'!J13</f>
        <v>(''Fornecedora de Produtos de Cereais'',''54.543.561/0001-66'')'</v>
      </c>
      <c r="G14" t="str">
        <f ca="1">'LOGICA FUNCIONARIO'!I13</f>
        <v>(''Beatrice Lima Costa'',''(14) 3142-7207'',''790.370.985-25'',2457,''2020-08-01'','' ''),</v>
      </c>
    </row>
    <row r="15" spans="1:7">
      <c r="A15" t="str">
        <f ca="1">'LOGICA TELEFONE'!F14</f>
        <v>''( 17 )98090-5028'',9),</v>
      </c>
      <c r="B15" t="str">
        <f ca="1">'LOGICA CLIENTE'!L14</f>
        <v>("André Leandro Pereira",''956.577.138-69'',"andre-pereira77@rubens.adm.br",''Rua das Fiandeiras'',''621'',''Vila Olímpia'',''São Paulo'',''SP''),</v>
      </c>
      <c r="C15" t="str">
        <f ca="1">'logica compra'!O14</f>
        <v>(''2022/08/02'',''10:13'',10,1,17,10),</v>
      </c>
      <c r="D15" t="str">
        <f ca="1">'logica vendedor'!S15</f>
        <v>(''2022/03/05'',''13:45'',''09:00'',''17:00'',4),</v>
      </c>
      <c r="E15" t="str">
        <f ca="1">'logica produto'!K14</f>
        <v>(''SUCO SABORES'',93,''2023-10-13'',8),</v>
      </c>
      <c r="F15" t="str">
        <f>'logica fornecedor'!J14</f>
        <v>(''Comércio de Produtos de Mercearia'',''26.951.019/0001-07'')'</v>
      </c>
      <c r="G15" t="str">
        <f ca="1">'LOGICA FUNCIONARIO'!I14</f>
        <v>(''Ágatha Sousa Rocha'',''(18) 3641-2482'',''709.619.069-44'',2629,''2023-03-16'',''2023-06-11''),</v>
      </c>
    </row>
    <row r="16" spans="1:7">
      <c r="A16" t="str">
        <f ca="1">'LOGICA TELEFONE'!F15</f>
        <v>''( 17 )99530-8374'',6),</v>
      </c>
      <c r="B16" t="str">
        <f ca="1">'LOGICA CLIENTE'!L15</f>
        <v>("Adriana Amanda Gabriela Rocha",''634.134.530-50'',"adriana-rocha84@ufscar.br",''Praça Frederico Junqueira'',''410'',''Vila Cassaro'',''Itatiba'',''SP''),</v>
      </c>
      <c r="C16" t="str">
        <f ca="1">'logica compra'!O15</f>
        <v>(''2021/09/09'',''15:33'',24,24,27,21),</v>
      </c>
      <c r="D16" t="str">
        <f ca="1">'logica vendedor'!S16</f>
        <v>(''2021/10/13'',''12:45'',''07:00'',''17:00'',20),</v>
      </c>
      <c r="E16" t="str">
        <f ca="1">'logica produto'!K15</f>
        <v>(''FRALDA'',79,''2023-10-08'',17),</v>
      </c>
      <c r="F16" t="str">
        <f>'logica fornecedor'!J15</f>
        <v>(''Importadora de Produtos de Confeitaria'',''12.917.346/0001-38'')'</v>
      </c>
      <c r="G16" t="str">
        <f ca="1">'LOGICA FUNCIONARIO'!I15</f>
        <v>(''Renan Dias Silva'',''(14) 3743-7632'',''210.098.785-22'',1990,''2021-06-24'','' ''),</v>
      </c>
    </row>
    <row r="17" spans="1:7">
      <c r="A17" t="str">
        <f ca="1">'LOGICA TELEFONE'!F16</f>
        <v>''( 15 )98398-4833'',7),</v>
      </c>
      <c r="B17" t="str">
        <f ca="1">'LOGICA CLIENTE'!L16</f>
        <v>("Malu Hadassa Campos",''632.798.327-80'',"maluhadassacampos@chiba.net.br",''Rua Aluízio Castione Sans'',''407'',''Jardim Residencial Itapuã'',''Araras'',''SP''),</v>
      </c>
      <c r="C17" t="str">
        <f ca="1">'logica compra'!O16</f>
        <v>(''2022/05/26'',''08:11'',3,20,17,6),</v>
      </c>
      <c r="D17" t="str">
        <f ca="1">'logica vendedor'!S17</f>
        <v>(''2024/11/09'',''12:18'',''10:00'',''16:00'',18),</v>
      </c>
      <c r="E17" t="str">
        <f ca="1">'logica produto'!K16</f>
        <v>(''PEIXE'',63.25,''2023-10-20'',1),</v>
      </c>
      <c r="F17" t="str">
        <f>'logica fornecedor'!J16</f>
        <v>(''Suprimentos de Produtos de Pet Shop'',''44.152.300/0001-61'')'</v>
      </c>
      <c r="G17" t="str">
        <f ca="1">'LOGICA FUNCIONARIO'!I16</f>
        <v>(''Joao Sousa Lima'',''(16) 2268-6723'',''729.505.932-67'',3956,''2020-12-17'',''2022-11-08''),</v>
      </c>
    </row>
    <row r="18" spans="1:7">
      <c r="A18" t="str">
        <f ca="1">'LOGICA TELEFONE'!F17</f>
        <v>''( 17 )98449-3092'',7),</v>
      </c>
      <c r="B18" t="str">
        <f ca="1">'LOGICA CLIENTE'!L17</f>
        <v>("Amanda Luzia da Silva",''621.362.608-55'',"amandaluziadasilva@me.com.br",''Rua Copo de Leite'',''393'',''Jardim Planalto'',''Piracicaba'',''SP''),</v>
      </c>
      <c r="C18" t="str">
        <f ca="1">'logica compra'!O17</f>
        <v>(''2024/08/03'',''10:58'',24,8,25,6),</v>
      </c>
      <c r="D18" t="str">
        <f ca="1">'logica vendedor'!S18</f>
        <v>(''2020/02/10'',''13:58'',''09:00'',''18:00'',22),</v>
      </c>
      <c r="E18" t="str">
        <f ca="1">'logica produto'!K17</f>
        <v>(''AMENDOIM'',97,''2023-10-07'',23),</v>
      </c>
      <c r="F18" t="str">
        <f>'logica fornecedor'!J17</f>
        <v>(''Distribuidora de Produtos de Cuidados Pessoais'',''74.206.858/0001-43'')'</v>
      </c>
      <c r="G18" t="str">
        <f ca="1">'LOGICA FUNCIONARIO'!I17</f>
        <v>(''Mateus Rodrigues Rocha'',''(15) 2289-4127'',''274.253.973-58'',2264,''2021-11-18'',''2021-12-12''),</v>
      </c>
    </row>
    <row r="19" spans="1:7">
      <c r="A19" t="str">
        <f ca="1">'LOGICA TELEFONE'!F18</f>
        <v>''( 11 )98638-2733'',8),</v>
      </c>
      <c r="B19" t="str">
        <f ca="1">'LOGICA CLIENTE'!L18</f>
        <v>("Aparecida Antonella Sophie Jesus",''828.320.844-60'',"aparecida_jesus@nelsonalfredoimoveis.com.br",''Avenida Orozimbo Bernardes'',''357'',''Jardim da Paineira'',''Mococa'',''SP''),</v>
      </c>
      <c r="C19" t="str">
        <f ca="1">'logica compra'!O18</f>
        <v>(''2022/08/09'',''13:43'',5,4,26,24),</v>
      </c>
      <c r="D19" t="str">
        <f ca="1">'logica vendedor'!S19</f>
        <v>(''2022/10/10'',''14:20'',''09:00'',''18:00'',1),</v>
      </c>
      <c r="E19" t="str">
        <f ca="1">'logica produto'!K18</f>
        <v>(''MAÇA'',83.25,''2023-10-11'',4),</v>
      </c>
      <c r="F19" t="str">
        <f>'logica fornecedor'!J18</f>
        <v>(''Fornecedora de Produtos de Bebê'',''12.907.214/0001-25'')'</v>
      </c>
      <c r="G19" t="str">
        <f ca="1">'LOGICA FUNCIONARIO'!I18</f>
        <v>(''Clara Martins Barros'',''(14) 3146-7832'',''970.193.073-88'',4423,''2020-10-11'',''2023-08-31''),</v>
      </c>
    </row>
    <row r="20" spans="1:7">
      <c r="A20" t="str">
        <f ca="1">'LOGICA TELEFONE'!F19</f>
        <v>''( 19 )91663-5209'',6),</v>
      </c>
      <c r="B20" t="str">
        <f ca="1">'LOGICA CLIENTE'!L19</f>
        <v>("Yago Murilo Dias",''075.304.426-94'',"yago-dias76@libbero.com.br",''Travessa Primeira Estampa Esportiva'',''281'',''Americanópolis'',''São Paulo'',''SP''),</v>
      </c>
      <c r="C20" t="str">
        <f ca="1">'logica compra'!O19</f>
        <v>(''2020/12/14'',''14:03'',34,24,28,7),</v>
      </c>
      <c r="D20" t="str">
        <f ca="1">'logica vendedor'!S20</f>
        <v>(''2020/11/24'',''11:10'',''07:00'',''16:00'',1),</v>
      </c>
      <c r="E20" t="str">
        <f ca="1">'logica produto'!K19</f>
        <v>(''AGRIÃO'',42.67,''2023-10-09'',7),</v>
      </c>
      <c r="F20" t="str">
        <f>'logica fornecedor'!J19</f>
        <v>(''Comércio de Produtos de Saúde'',''26.356.337/0001-20'')'</v>
      </c>
      <c r="G20" t="str">
        <f ca="1">'LOGICA FUNCIONARIO'!I19</f>
        <v>(''Kaua Pereira Dias'',''(13) 3665-8607'',''192.307.773-23'',1900,''2023-07-31'','' ''),</v>
      </c>
    </row>
    <row r="21" spans="1:7">
      <c r="A21" t="str">
        <f ca="1">'LOGICA TELEFONE'!F20</f>
        <v>''( 12 )92691-1348'',10),</v>
      </c>
      <c r="B21" t="str">
        <f ca="1">'LOGICA CLIENTE'!L20</f>
        <v>("Isis Sueli da Conceição",''492.483.626-56'',"isis_daconceicao@samsaraimoveis.com.br",''Rua Alcides de Oliveira'',''495'',''Jardim Europa'',''Jundiaí'',''SP''),</v>
      </c>
      <c r="C21" t="str">
        <f ca="1">'logica compra'!O20</f>
        <v>(''2021/09/09'',''12:48'',27,25,30,19),</v>
      </c>
      <c r="D21" t="str">
        <f ca="1">'logica vendedor'!S21</f>
        <v>(''2024/03/24'',''14:33'',''07:00'',''17:00'',10),</v>
      </c>
      <c r="E21" t="str">
        <f ca="1">'logica produto'!K20</f>
        <v>(''PÃO DOCE'',84,''2023-10-18'',6),</v>
      </c>
      <c r="F21" t="str">
        <f>'logica fornecedor'!J20</f>
        <v>(''Importadora de Produtos de Padaria'',''04.881.048/0001-07'')'</v>
      </c>
      <c r="G21" t="str">
        <f ca="1">'LOGICA FUNCIONARIO'!I20</f>
        <v>(''Gabriela Correia Oliveira'',''(18) 2155-8748'',''961.442.992-54'',3459,''2020-08-25'','' ''),</v>
      </c>
    </row>
    <row r="22" spans="1:7">
      <c r="A22" t="str">
        <f ca="1">'LOGICA TELEFONE'!F21</f>
        <v>''( 19 )91677-9680'',1),</v>
      </c>
      <c r="B22" t="str">
        <f ca="1">'LOGICA CLIENTE'!L21</f>
        <v>("Manuel Oliver Mendes",''653.768.367-03'',"manuel_oliver_mendes@toysbrasil.com.br",''Rua Sebastião da Silva Leme'',''643'',''Jardim Nova Era'',''Leme'',''SP''),</v>
      </c>
      <c r="C22" t="str">
        <f ca="1">'logica compra'!O21</f>
        <v>(''2024/01/16'',''16:58'',29,19,15,26),</v>
      </c>
      <c r="D22" t="str">
        <f ca="1">'logica vendedor'!S22</f>
        <v>(''2024/11/23'',''14:4'',''07:00'',''17:00'',22),</v>
      </c>
      <c r="E22" t="str">
        <f ca="1">'logica produto'!K21</f>
        <v>(''DESINFETANTE'',16.8,''2023-10-12'',20),</v>
      </c>
      <c r="F22" t="str">
        <f>'logica fornecedor'!J21</f>
        <v>(''Suprimentos de Produtos de Limpeza Doméstica'',''49.395.580/0001-52'')'</v>
      </c>
      <c r="G22" t="str">
        <f ca="1">'LOGICA FUNCIONARIO'!I21</f>
        <v>(''Leonardo Silva Santos'',''(12) 2673-3039'',''287.342.631-44'',1934,''2022-03-17'','' ''),</v>
      </c>
    </row>
    <row r="23" spans="1:7">
      <c r="A23" t="str">
        <f ca="1">'LOGICA TELEFONE'!F22</f>
        <v>''( 13 )91606-9614'',1),</v>
      </c>
      <c r="B23" t="str">
        <f ca="1">'LOGICA CLIENTE'!L22</f>
        <v>("Mirella Antonella Lara Pereira",''038.128.533-29'',"mirella.antonella.pereira@sistectecnologia.com.br",''Rua Francisco Crestana'',''418'',''Vila Nossa Senhora de Fátima'',''São Carlos'',''SP''),</v>
      </c>
      <c r="C23" t="str">
        <f ca="1">'logica compra'!O22</f>
        <v>(''2021/11/17'',''09:21'',16,7,31,12),</v>
      </c>
      <c r="D23" t="str">
        <f ca="1">'logica vendedor'!S23</f>
        <v>(''2022/09/23'',''14:28'',''09:00'',''16:00'',10),</v>
      </c>
      <c r="E23" t="str">
        <f ca="1">'logica produto'!K22</f>
        <v>(''BACALHAU'',223,''2023-10-15'',37),</v>
      </c>
      <c r="F23" t="str">
        <f>'logica fornecedor'!J22</f>
        <v>(''Distribuidora de Produtos de Bebidas Alcoólicas'',''00.466.995/0001-80'')'</v>
      </c>
      <c r="G23" t="str">
        <f ca="1">'LOGICA FUNCIONARIO'!I22</f>
        <v>(''Eduarda Cunha Sousa'',''(16) 3586-6160'',''611.869.184-38'',3677,''2023-07-05'','' ''),</v>
      </c>
    </row>
    <row r="24" spans="1:7">
      <c r="A24" t="str">
        <f ca="1">'LOGICA TELEFONE'!F23</f>
        <v>''( 17 )96182-5823'',9),</v>
      </c>
      <c r="B24" t="str">
        <f ca="1">'LOGICA CLIENTE'!L23</f>
        <v>("Kevin Davi Caldeira",''838.525.211-81'',"kevin_caldeira@aichele.com.br",''Travessa Dolores Lima'',''648'',''Jardim Guiomar'',''São Paulo'',''SP''),</v>
      </c>
      <c r="C24" t="str">
        <f ca="1">'logica compra'!O23</f>
        <v>(''2022/10/27'',''14:05'',13,17,26,15),</v>
      </c>
      <c r="D24" t="str">
        <f ca="1">'logica vendedor'!S24</f>
        <v>(''2021/09/22'',''11:49'',''07:00'',''17:00'',4),</v>
      </c>
      <c r="E24" t="str">
        <f ca="1">'logica produto'!K23</f>
        <v>(''CASTANHA'',157,''2023-10-14'',28),</v>
      </c>
      <c r="F24" t="str">
        <f>'logica fornecedor'!J23</f>
        <v>(''Fornecedora de Produtos de Chocolates e Doces'',''33.839.537/0001-07'')'</v>
      </c>
      <c r="G24" t="str">
        <f ca="1">'LOGICA FUNCIONARIO'!I23</f>
        <v>(''Luiza Sousa Ferreira'',''(15) 3468-7827'',''117.789.001-19'',1620,''2021-07-15'','' ''),</v>
      </c>
    </row>
    <row r="25" spans="1:7">
      <c r="A25" t="str">
        <f ca="1">'LOGICA TELEFONE'!F24</f>
        <v>''( 18 )94362-8838'',8),</v>
      </c>
      <c r="B25" t="str">
        <f ca="1">'LOGICA CLIENTE'!L24</f>
        <v>("Luiz Hugo Miguel Ferreira",''657.750.805-48'',"luiz_hugo_ferreira@ideiaviva.com.br",''Rua Sebastião Uchôa Leite'',''779'',''Jardim Nelia IV'',''São Paulo'',''SP''),</v>
      </c>
      <c r="C25" t="str">
        <f ca="1">'logica compra'!O24</f>
        <v>(''2022/04/22'',''10:41'',32,25,16,24),</v>
      </c>
      <c r="D25" t="str">
        <f ca="1">'logica vendedor'!S25</f>
        <v>(''2024/09/19'',''14:34'',''10:00'',''18:00'',5),</v>
      </c>
      <c r="E25" t="str">
        <f ca="1">'logica produto'!K24</f>
        <v>(''SACO DE LIXO'',109,''2023-10-21'',13),</v>
      </c>
      <c r="F25" t="str">
        <f>'logica fornecedor'!J24</f>
        <v>(''Comércio de Produtos de Grãos'',''96.308.417/0001-95'')'</v>
      </c>
      <c r="G25" t="str">
        <f ca="1">'LOGICA FUNCIONARIO'!I24</f>
        <v>(''Tânia Cunha Goncalves'',''(16) 3246-1105'',''175.017.999-70'',4067,''2023-04-15'','' ''),</v>
      </c>
    </row>
    <row r="26" spans="1:7">
      <c r="A26" t="str">
        <f ca="1">'LOGICA TELEFONE'!F25</f>
        <v>''( 15 )96929-2170'',4),</v>
      </c>
      <c r="B26" t="str">
        <f ca="1">'LOGICA CLIENTE'!L25</f>
        <v>("Cláudia Esther Evelyn Farias",''856.778.073-03'',"claudia_farias@dglnet.com.br",''Rua Dona Cacilda Gomes de Almeida Coelho'',''460'',''Jardim Brasília'',''Jaú'',''SP''),</v>
      </c>
      <c r="C26" t="str">
        <f ca="1">'logica compra'!O25</f>
        <v>(''2022/11/10'',''17:31'',27,16,11,23),</v>
      </c>
      <c r="D26" t="str">
        <f ca="1">'logica vendedor'!S26</f>
        <v>(''2021/08/22'',''15:24'',''07:00'',''18:00'',3),</v>
      </c>
      <c r="E26" t="str">
        <f ca="1">'logica produto'!K25</f>
        <v>(''CASTANHA'',17,''2023-10-06'',28),</v>
      </c>
      <c r="F26" t="str">
        <f>'logica fornecedor'!J25</f>
        <v>(''Importadora de Produtos de Cereais Matinais'',''55.518.365/0001-02'')'</v>
      </c>
      <c r="G26" t="str">
        <f ca="1">'LOGICA FUNCIONARIO'!I25</f>
        <v>(''Giovanna Ferreira Souza'',''(11) 2885-4226'',''434.453.286-41'',3240,''2023-05-18'','' ''),</v>
      </c>
    </row>
    <row r="27" spans="1:7">
      <c r="A27" t="str">
        <f ca="1">'LOGICA TELEFONE'!F26</f>
        <v>''( 13 )98960-1729'',3),</v>
      </c>
      <c r="B27" t="str">
        <f ca="1">'LOGICA CLIENTE'!L26</f>
        <v>("Sônia Tânia Freitas",''762.686.076-43'',"sonia_freitas@aulicinobastos.com.br",''Rua João Evangelista de Paiva Azevedo'',''101'',''Campestre'',''Santo André'',''SP''),</v>
      </c>
      <c r="C27" t="str">
        <f ca="1">'logica compra'!O26</f>
        <v>(''2020/10/14'',''16:47'',19,6,13,12),</v>
      </c>
      <c r="D27" t="str">
        <f ca="1">'logica vendedor'!S27</f>
        <v>(''2024/09/11'',''16:1'',''07:00'',''16:00'',23),</v>
      </c>
      <c r="E27" t="str">
        <f ca="1">'logica produto'!K26</f>
        <v>(''QUEIJO'',54,''2023-10-18'',2),</v>
      </c>
      <c r="F27" t="str">
        <f>'logica fornecedor'!J26</f>
        <v>(''Suprimentos de Produtos de Petiscos'',''22.120.954/0001-70'')'</v>
      </c>
      <c r="G27" t="str">
        <f ca="1">'LOGICA FUNCIONARIO'!I26</f>
        <v>(''Ana Barros Carvalho'',''(12) 3825-5332'',''208.815.497-38'',2251,''2020-06-11'','' ''),</v>
      </c>
    </row>
    <row r="28" spans="1:7">
      <c r="A28" t="str">
        <f ca="1">'LOGICA TELEFONE'!F27</f>
        <v>''( 17 )99231-8282'',6),</v>
      </c>
      <c r="B28" t="str">
        <f ca="1">'LOGICA CLIENTE'!L27</f>
        <v>("Thomas Elias Diego Nascimento",''430.641.178-82'',"thomas.elias.nascimento@achievecidadenova.com.br",''Travessa Composição'',''838'',''Jardim Bélgica'',''São Paulo'',''SP''),</v>
      </c>
      <c r="C28" t="str">
        <f ca="1">'logica compra'!O27</f>
        <v>(''2023/06/01'',''17:44'',26,24,13,19),</v>
      </c>
      <c r="D28" t="str">
        <f ca="1">'logica vendedor'!S28</f>
        <v>(''2021/07/06'',''12:45'',''07:00'',''17:00'',10),</v>
      </c>
      <c r="E28" t="str">
        <f ca="1">'logica produto'!K27</f>
        <v>(''ALVEJANTE'',198,''2023-10-13'',11),</v>
      </c>
      <c r="F28" t="str">
        <f>'logica fornecedor'!J27</f>
        <v>(''Distribuidora de Produtos de Cuidados com a Pele'',''60.749.875/0001-12'')'</v>
      </c>
      <c r="G28" t="str">
        <f ca="1">'LOGICA FUNCIONARIO'!I27</f>
        <v>(''Martim Goncalves Rodrigues'',''(11) 3046-2091'',''534.558.342-05'',3319,''2023-04-23'','' ''),</v>
      </c>
    </row>
    <row r="29" spans="1:7">
      <c r="A29" t="str">
        <f ca="1">'LOGICA TELEFONE'!F28</f>
        <v>''( 11 )93440-2981'',2),</v>
      </c>
      <c r="B29" t="str">
        <f ca="1">'LOGICA CLIENTE'!L28</f>
        <v>("Luana Sueli Ramos",''688.649.728-62'',"luana_ramos@patrezao.com.br",''Rua Leme da Silva'',''809'',''Alto da Mooca'',''São Paulo'',''SP''),</v>
      </c>
      <c r="C29" t="str">
        <f ca="1">'logica compra'!O28</f>
        <v>(''2020/11/02'',''17:29'',7,21,15,26),</v>
      </c>
      <c r="D29" t="str">
        <f ca="1">'logica vendedor'!S29</f>
        <v>(''2023/01/05'',''13:5'',''09:00'',''18:00'',24),</v>
      </c>
      <c r="E29" t="str">
        <f ca="1">'logica produto'!K28</f>
        <v>(''BOLO ANIVERSÁRIO'',114.67,''2023-10-20'',40),</v>
      </c>
      <c r="F29" t="str">
        <f>'logica fornecedor'!J28</f>
        <v>(''Fornecedora de Produtos de Higiene Oral'',''56.004.001/0001-69'')'</v>
      </c>
      <c r="G29" t="str">
        <f ca="1">'LOGICA FUNCIONARIO'!I28</f>
        <v>(''Pedro Rodrigues Silva'',''(18) 3142-9230'',''135.111.371-28'',3384,''2022-07-22'','' ''),</v>
      </c>
    </row>
    <row r="30" spans="1:7">
      <c r="A30" t="str">
        <f ca="1">'LOGICA TELEFONE'!F29</f>
        <v>''( 15 )98799-4215'',2),</v>
      </c>
      <c r="B30" t="str">
        <f ca="1">'LOGICA CLIENTE'!L29</f>
        <v>("Isadora Aline Ayla da Cunha",''173.055.218-84'',"isadoraalinedacunha@vcp.com.br",''Rua Professora Beatriz de Moraes Leite Fogaça'',''291'',''Jardim Paulistano'',''Sorocaba'',''SP''),</v>
      </c>
      <c r="C30" t="str">
        <f ca="1">'logica compra'!O29</f>
        <v>(''2021/09/24'',''12:46'',6,24,18,8),</v>
      </c>
      <c r="D30" t="str">
        <f ca="1">'logica vendedor'!S30</f>
        <v>(''2022/10/01'',''15:34'',''09:00'',''17:00'',10),</v>
      </c>
      <c r="E30" t="str">
        <f ca="1">'logica produto'!K29</f>
        <v>(''FRALDA'',73,''2023-10-09'',17),</v>
      </c>
      <c r="F30" t="str">
        <f>'logica fornecedor'!J29</f>
        <v>(''Comércio de Produtos de Cereais e Grãos'',''84.813.545/0001-07'')'</v>
      </c>
      <c r="G30" t="str">
        <f ca="1">'LOGICA FUNCIONARIO'!I29</f>
        <v>(''Alex Rocha Ribeiro'',''(12) 3071-0947'',''977.611.870-45'',3135,''2021-11-23'','' ''),</v>
      </c>
    </row>
    <row r="31" spans="1:7">
      <c r="A31" t="str">
        <f ca="1">'LOGICA TELEFONE'!F30</f>
        <v>''( 11 )94400-5666'',10),</v>
      </c>
      <c r="B31" t="str">
        <f ca="1">'LOGICA CLIENTE'!L30</f>
        <v>("Priscila Bruna Maria Mendes",''955.094.318-65'',"priscila-mendes74@camarasjc.sp.gov.br",''Rua Geralda Silva Spinola'',''251'',''Nucleo Habitacional Ivone Alves Palma'',''Birigüi'',''SP''),</v>
      </c>
      <c r="C31" t="str">
        <f ca="1">'logica compra'!O30</f>
        <v>(''2024/01/19'',''10:28'',4,21,4,22),</v>
      </c>
      <c r="D31" t="str">
        <f ca="1">'logica vendedor'!S31</f>
        <v>(''2021/06/22'',''16:58'',''07:00'',''16:00'',15),</v>
      </c>
      <c r="E31" t="str">
        <f ca="1">'logica produto'!K30</f>
        <v>(''COTONETES'',101,''2023-10-21'',18),</v>
      </c>
      <c r="F31" t="str">
        <f>'logica fornecedor'!J30</f>
        <v>(''Importadora de Produtos de Alimentos para Animais de Estimação'',''91.112.638/0001-70'')'</v>
      </c>
      <c r="G31" t="str">
        <f ca="1">'LOGICA FUNCIONARIO'!I30</f>
        <v>(''Julian Alves Costa'',''(14) 3056-6943'',''435.183.992-92'',3082,''2021-11-13'','' ''),</v>
      </c>
    </row>
    <row r="32" spans="1:7">
      <c r="A32" t="str">
        <f ca="1">'LOGICA TELEFONE'!F31</f>
        <v>''( 17 )96479-9293'',9),</v>
      </c>
      <c r="B32" t="str">
        <f ca="1">'LOGICA CLIENTE'!L31</f>
        <v>("Lara Maria Márcia Rocha",''745.757.938-92'',"laramariarocha@seraobenedito.com.br",''Via de Acesso 6'',''667'',''Condomínio Parque Residencial Damha ll'',''São Carlos'',''SP''),</v>
      </c>
      <c r="C32" t="str">
        <f ca="1">'logica compra'!O31</f>
        <v>(''2023/06/01'',''09:13'',3,8,9,12),</v>
      </c>
      <c r="D32" t="str">
        <f ca="1">'logica vendedor'!S32</f>
        <v>(''2022/10/12'',''11:53'',''09:00'',''17:00'',8),</v>
      </c>
      <c r="E32" t="str">
        <f ca="1">'logica produto'!K31</f>
        <v>(''FRALDA'',183.5,''2023-10-09'',17),</v>
      </c>
      <c r="F32" t="str">
        <f>'logica fornecedor'!J31</f>
        <v>(''Suprimentos de Produtos de Laticínios'',''46.051.626/0001-28'')'</v>
      </c>
      <c r="G32" t="str">
        <f ca="1">'LOGICA FUNCIONARIO'!I31</f>
        <v>(''Sophia Pinto Goncalves'',''(19) 3685-4157'',''302.106.110-90'',3204,''2023-08-18'','' ''),</v>
      </c>
    </row>
    <row r="33" spans="1:6">
      <c r="A33" t="str">
        <f ca="1">'LOGICA TELEFONE'!F32</f>
        <v>''( 13 )92511-2539'',2),</v>
      </c>
      <c r="B33" t="str">
        <f ca="1">'LOGICA CLIENTE'!L32</f>
        <v>("Fábio Bryan Danilo Novaes",''648.056.108-24'',"fabio.bryan.novaes@hotmail.de",''Rua Alcides Luizetto'',''231'',''Jardim Guaciara'',''Taboão da Serra'',''SP''),</v>
      </c>
      <c r="C33" t="str">
        <f ca="1">'logica compra'!O32</f>
        <v>(''2021/05/03'',''15:14'',11,21,14,7),</v>
      </c>
      <c r="D33" t="str">
        <f ca="1">'logica vendedor'!S33</f>
        <v>(''2020/11/22'',''13:9'',''10:00'',''16:00'',19),</v>
      </c>
      <c r="E33" t="str">
        <f ca="1">'logica produto'!K32</f>
        <v>(''DETERGENTE'',172,''2023-10-07'',35),</v>
      </c>
      <c r="F33" t="str">
        <f>'logica fornecedor'!J32</f>
        <v>(''Distribuidora de Produtos de Lanches Saudáveis'',''54.303.006/0001-67'')'</v>
      </c>
    </row>
    <row r="34" spans="1:6">
      <c r="A34" t="str">
        <f ca="1">'LOGICA TELEFONE'!F33</f>
        <v>''( 11 )99257-8403'',6),</v>
      </c>
      <c r="B34" t="str">
        <f ca="1">'LOGICA CLIENTE'!L33</f>
        <v>("Amanda Bárbara Isabelly Pinto",''966.719.828-64'',"amanda_barbara_pinto@csa.edu.br",''Rua Celeste Duarte Lopes'',''853'',''Casa Verde Alta'',''São Paulo'',''SP''),</v>
      </c>
      <c r="C34" t="str">
        <f ca="1">'logica compra'!O33</f>
        <v>(''2023/07/14'',''09:08'',4,9,12,21),</v>
      </c>
      <c r="D34" t="str">
        <f ca="1">'logica vendedor'!S34</f>
        <v>(''2020/05/23'',''13:43'',''07:00'',''18:00'',10),</v>
      </c>
      <c r="E34" t="str">
        <f ca="1">'logica produto'!K33</f>
        <v>(''FOGO NO PARQUINHO'',2.75,''2023-10-12'',39),</v>
      </c>
      <c r="F34" t="str">
        <f>'logica fornecedor'!J33</f>
        <v>(''Fornecedora de Produtos de Frutas Secas'',''86.636.945/0001-10'')'</v>
      </c>
    </row>
    <row r="35" spans="1:6">
      <c r="A35" t="str">
        <f ca="1">'LOGICA TELEFONE'!F34</f>
        <v>''( 19 )96790-1172'',8),</v>
      </c>
      <c r="B35" t="str">
        <f ca="1">'LOGICA CLIENTE'!L34</f>
        <v>("Heloise Sebastiana Viana",''173.821.758-20'',"heloise_sebastiana_viana@dc4.com.br",''Avenida Brasília'',''826'',''Loteamento Nova Mogi'',''Mogi Mirim'',''SP''),</v>
      </c>
      <c r="C35" t="str">
        <f ca="1">'logica compra'!O34</f>
        <v>(''2023/05/10'',''17:15'',30,4,11,16),</v>
      </c>
      <c r="D35" t="str">
        <f ca="1">'logica vendedor'!S35</f>
        <v>(''2022/09/09'',''13:21'',''09:00'',''17:00'',3),</v>
      </c>
      <c r="E35" t="str">
        <f ca="1">'logica produto'!K34</f>
        <v>(''BOLO ANIVERSÁRIO'',142.5,''2023-10-20'',40),</v>
      </c>
      <c r="F35" t="str">
        <f>'logica fornecedor'!J34</f>
        <v>(''Comércio de Produtos de Produtos de Cuidados com os Cabelos'',''20.654.623/0001-95'')'</v>
      </c>
    </row>
    <row r="36" spans="1:6">
      <c r="A36" t="str">
        <f ca="1">'LOGICA TELEFONE'!F35</f>
        <v>''( 17 )95098-7408'',4),</v>
      </c>
      <c r="B36" t="str">
        <f ca="1">'LOGICA CLIENTE'!L35</f>
        <v>("Edson Sérgio Souza",''173.821.758-20'',"edson.sergio.souza@helponline-sti.com",''Rua das Panteras'',''685'',''Conjunto Residencial Sitio Oratório'',''São Paulo'',''SP''),</v>
      </c>
      <c r="C36" t="str">
        <f ca="1">'logica compra'!O35</f>
        <v>(''2022/05/21'',''13:59'',35,14,13,21),</v>
      </c>
      <c r="D36" t="str">
        <f ca="1">'logica vendedor'!S36</f>
        <v>(''2022/03/20'',''13:9'',''09:00'',''17:00'',20),</v>
      </c>
      <c r="E36" t="str">
        <f ca="1">'logica produto'!K35</f>
        <v>(''SANDUBA LIGHT'',478,''2023-10-17'',31),</v>
      </c>
      <c r="F36" t="str">
        <f>'logica fornecedor'!J35</f>
        <v>(''Importadora de Produtos de Bebidas Não Alcoólicas'',''73.392.242/0001-41'')'</v>
      </c>
    </row>
    <row r="37" spans="1:6">
      <c r="A37" t="str">
        <f ca="1">'LOGICA TELEFONE'!F36</f>
        <v>''( 13 )98955-8317'',6),</v>
      </c>
      <c r="C37" t="str">
        <f ca="1">'logica compra'!O36</f>
        <v>(''2023/09/08'',''09:30'',34,7,28,22),</v>
      </c>
      <c r="D37" t="str">
        <f ca="1">'logica vendedor'!S37</f>
        <v>(''2022/04/28'',''16:45'',''09:00'',''17:00'',17),</v>
      </c>
      <c r="E37" t="str">
        <f ca="1">'logica produto'!K36</f>
        <v>(''ALVEJANTE'',81,''2023-10-07'',11),</v>
      </c>
      <c r="F37" t="str">
        <f>'logica fornecedor'!J36</f>
        <v>(''Suprimentos de Produtos de Cuidados com o Lar'',''61.938.411/0001-17'')'</v>
      </c>
    </row>
    <row r="38" spans="1:6">
      <c r="A38" t="str">
        <f ca="1">'LOGICA TELEFONE'!F37</f>
        <v>''( 16 )99764-6584'',7),</v>
      </c>
      <c r="C38" t="str">
        <f ca="1">'logica compra'!O37</f>
        <v>(''2022/06/18'',''10:35'',23,12,15,8),</v>
      </c>
      <c r="D38" t="str">
        <f ca="1">'logica vendedor'!S38</f>
        <v>(''2022/04/17'',''15:38'',''09:00'',''18:00'',4),</v>
      </c>
      <c r="E38" t="str">
        <f ca="1">'logica produto'!K37</f>
        <v>(''SALGADINHOS ISOPOR'',319,''2023-10-13'',25),</v>
      </c>
      <c r="F38" t="str">
        <f>'logica fornecedor'!J37</f>
        <v>(''Distribuidora de Produtos de Alimentos para Bebês'',''98.510.548/0001-86'')'</v>
      </c>
    </row>
    <row r="39" spans="1:6">
      <c r="A39" t="str">
        <f ca="1">'LOGICA TELEFONE'!F38</f>
        <v>''( 14 )98600-9400'',2),</v>
      </c>
      <c r="C39" t="str">
        <f ca="1">'logica compra'!O38</f>
        <v>(''2021/08/02'',''11:48'',29,1,11,17),</v>
      </c>
      <c r="D39" t="str">
        <f ca="1">'logica vendedor'!S39</f>
        <v>(''2022/04/12'',''14:13'',''10:00'',''17:00'',21),</v>
      </c>
      <c r="F39" t="str">
        <f>'logica fornecedor'!J38</f>
        <v>(''Fornecedora de Produtos de Peixaria'',''82.409.022/0001-74'')'</v>
      </c>
    </row>
    <row r="40" spans="1:6">
      <c r="A40" t="str">
        <f ca="1">'LOGICA TELEFONE'!F39</f>
        <v>''( 17 )98523-1083'',9),</v>
      </c>
      <c r="C40" t="str">
        <f ca="1">'logica compra'!O39</f>
        <v>(''2022/04/22'',''10:16'',17,9,31,18),</v>
      </c>
      <c r="D40" t="str">
        <f ca="1">'logica vendedor'!S40</f>
        <v>(''2024/11/12'',''13:49'',''10:00'',''17:00'',24),</v>
      </c>
      <c r="F40" t="str">
        <f>'logica fornecedor'!J39</f>
        <v>(''Comércio de Produtos de Produtos de Limpeza Industrial'',''93.012.246/0001-64'')'</v>
      </c>
    </row>
    <row r="41" spans="1:6">
      <c r="A41" t="str">
        <f ca="1">'LOGICA TELEFONE'!F40</f>
        <v>''( 14 )95590-9482'',1),</v>
      </c>
      <c r="C41" t="str">
        <f ca="1">'logica compra'!O40</f>
        <v>(''2023/07/22'',''08:47'',5,20,6,22),</v>
      </c>
      <c r="D41" t="str">
        <f ca="1">'logica vendedor'!S41</f>
        <v>(''2021/09/23'',''14:37'',''09:00'',''18:00'',1),</v>
      </c>
      <c r="F41" t="str">
        <f>'logica fornecedor'!J40</f>
        <v>(''Importadora de Produtos de Produtos de Bebidas Energéticas'',''35.188.320/0001-00'')'</v>
      </c>
    </row>
    <row r="42" spans="1:6">
      <c r="A42" t="str">
        <f ca="1">'LOGICA TELEFONE'!F41</f>
        <v>''( 11 )98446-9922'',5),</v>
      </c>
      <c r="C42" t="str">
        <f ca="1">'logica compra'!O41</f>
        <v>(''2024/04/26'',''13:17'',23,2,4,22),</v>
      </c>
      <c r="D42" t="str">
        <f ca="1">'logica vendedor'!S42</f>
        <v>(''2022/09/15'',''13:14'',''07:00'',''16:00'',18),</v>
      </c>
      <c r="F42" t="str">
        <f>'logica fornecedor'!J41</f>
        <v>(''Suprimentos de Produtos de Produtos de Confeitaria Personalizada'',''90.035.023/0001-24'')'</v>
      </c>
    </row>
    <row r="43" spans="1:6">
      <c r="A43" t="str">
        <f ca="1">'LOGICA TELEFONE'!F42</f>
        <v>''( 12 )95115-1333'',5),</v>
      </c>
      <c r="C43" t="str">
        <f ca="1">'logica compra'!O42</f>
        <v>(''2021/04/09'',''18:06'',30,14,26,14),</v>
      </c>
      <c r="D43" t="str">
        <f ca="1">'logica vendedor'!S43</f>
        <v>(''2022/08/01'',''11:49'',''07:00'',''16:00'',18),</v>
      </c>
    </row>
    <row r="44" spans="1:6">
      <c r="A44" t="str">
        <f ca="1">'LOGICA TELEFONE'!F43</f>
        <v>''( 14 )91673-1847'',4),</v>
      </c>
      <c r="C44" t="str">
        <f ca="1">'logica compra'!O43</f>
        <v>(''2022/01/10'',''09:36'',17,17,9,30),</v>
      </c>
      <c r="D44" t="str">
        <f ca="1">'logica vendedor'!S44</f>
        <v>(''2023/03/06'',''14:20'',''09:00'',''16:00'',7),</v>
      </c>
    </row>
    <row r="45" spans="1:6">
      <c r="A45" t="str">
        <f ca="1">'LOGICA TELEFONE'!F44</f>
        <v>''( 14 )92384-3404'',4),</v>
      </c>
      <c r="C45" t="str">
        <f ca="1">'logica compra'!O44</f>
        <v>(''2024/01/13'',''17:12'',34,10,12,23),</v>
      </c>
      <c r="D45" t="str">
        <f ca="1">'logica vendedor'!S45</f>
        <v>(''2024/12/09'',''16:40'',''10:00'',''16:00'',24),</v>
      </c>
    </row>
    <row r="46" spans="1:6">
      <c r="A46" t="str">
        <f ca="1">'LOGICA TELEFONE'!F45</f>
        <v>''( 14 )93335-2110'',7),</v>
      </c>
      <c r="C46" t="str">
        <f ca="1">'logica compra'!O45</f>
        <v>(''2021/04/14'',''14:03'',32,18,18,21),</v>
      </c>
      <c r="D46" t="str">
        <f ca="1">'logica vendedor'!S46</f>
        <v>(''2023/10/20'',''14:53'',''07:00'',''17:00'',22),</v>
      </c>
    </row>
    <row r="47" spans="1:6">
      <c r="A47" t="str">
        <f ca="1">'LOGICA TELEFONE'!F46</f>
        <v>''( 13 )97651-5579'',2),</v>
      </c>
      <c r="C47" t="str">
        <f ca="1">'logica compra'!O46</f>
        <v>(''2022/10/01'',''08:56'',25,1,2,29),</v>
      </c>
      <c r="D47" t="str">
        <f ca="1">'logica vendedor'!S47</f>
        <v>(''2024/12/25'',''13:44'',''09:00'',''17:00'',18),</v>
      </c>
    </row>
    <row r="48" spans="1:6">
      <c r="A48" t="str">
        <f ca="1">'LOGICA TELEFONE'!F47</f>
        <v>''( 11 )98720-3841'',5),</v>
      </c>
      <c r="C48" t="str">
        <f ca="1">'logica compra'!O47</f>
        <v>(''2023/04/28'',''09:51'',27,1,20,16),</v>
      </c>
      <c r="D48" t="str">
        <f ca="1">'logica vendedor'!S48</f>
        <v>(''2021/06/24'',''11:47'',''09:00'',''18:00'',5),</v>
      </c>
    </row>
    <row r="49" spans="1:4">
      <c r="A49" t="str">
        <f ca="1">'LOGICA TELEFONE'!F48</f>
        <v>''( 16 )93620-5766'',8),</v>
      </c>
      <c r="C49" t="str">
        <f ca="1">'logica compra'!O48</f>
        <v>(''2021/04/24'',''17:19'',17,16,28,27),</v>
      </c>
      <c r="D49" t="str">
        <f ca="1">'logica vendedor'!S49</f>
        <v>(''2021/08/25'',''13:14'',''07:00'',''18:00'',17),</v>
      </c>
    </row>
    <row r="50" spans="1:4">
      <c r="A50" t="str">
        <f ca="1">'LOGICA TELEFONE'!F49</f>
        <v>''( 16 )99563-8410'',8),</v>
      </c>
      <c r="C50" t="str">
        <f ca="1">'logica compra'!O49</f>
        <v>(''2020/08/17'',''14:15'',24,2,11,26),</v>
      </c>
      <c r="D50" t="str">
        <f ca="1">'logica vendedor'!S50</f>
        <v>(''2024/03/28'',''14:5'',''10:00'',''18:00'',6),</v>
      </c>
    </row>
    <row r="51" spans="1:4">
      <c r="C51" t="str">
        <f ca="1">'logica compra'!O50</f>
        <v>(''2023/03/24'',''13:01'',30,5,17,26),</v>
      </c>
      <c r="D51" t="str">
        <f ca="1">'logica vendedor'!S51</f>
        <v>(''2023/06/22'',''15:22'',''09:00'',''17:00'',8),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2C70-2781-458E-A793-9ED33F11EAA2}">
  <dimension ref="A1:I31"/>
  <sheetViews>
    <sheetView topLeftCell="I1" workbookViewId="0">
      <selection activeCell="I1" sqref="I1"/>
    </sheetView>
  </sheetViews>
  <sheetFormatPr defaultRowHeight="14.5"/>
  <cols>
    <col min="5" max="5" width="15.08984375" bestFit="1" customWidth="1"/>
    <col min="7" max="8" width="10.08984375" bestFit="1" customWidth="1"/>
  </cols>
  <sheetData>
    <row r="1" spans="1:9">
      <c r="A1" t="s">
        <v>555</v>
      </c>
      <c r="B1" t="s">
        <v>556</v>
      </c>
      <c r="C1" t="s">
        <v>2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</row>
    <row r="2" spans="1:9">
      <c r="A2" t="s">
        <v>562</v>
      </c>
      <c r="B2" s="11" t="s">
        <v>563</v>
      </c>
      <c r="C2" t="s">
        <v>564</v>
      </c>
      <c r="D2">
        <f ca="1">RANDBETWEEN(1300,4500)</f>
        <v>1352</v>
      </c>
      <c r="E2" s="12">
        <f ca="1">'[1]LOGICA PGTO'!B2-10</f>
        <v>44746</v>
      </c>
      <c r="F2">
        <f ca="1">RANDBETWEEN(0,2190)</f>
        <v>1197</v>
      </c>
      <c r="G2" s="12">
        <f ca="1">E2+F2</f>
        <v>45943</v>
      </c>
      <c r="H2" s="12" t="str">
        <f ca="1">IF(G2&gt;TODAY()," ",G2)</f>
        <v xml:space="preserve"> </v>
      </c>
      <c r="I2" t="str">
        <f t="shared" ref="I2:I31" ca="1" si="0">CONCATENATE("(","''",A2,"''",",","''",C2,"''",",","''",B2,"''",",",D2,",","''",TEXT(E2,"AAAA-MM-DD"),"''",",","''",TEXT(H2,"AAAA-MM-DD"),"''","),")</f>
        <v>(''Vitor Santos Pereira'',''(12) 3350-4523'',''301.192.634-40'',1352,''2022-07-04'','' ''),</v>
      </c>
    </row>
    <row r="3" spans="1:9">
      <c r="A3" t="s">
        <v>565</v>
      </c>
      <c r="B3" t="s">
        <v>566</v>
      </c>
      <c r="C3" t="s">
        <v>567</v>
      </c>
      <c r="D3">
        <f t="shared" ref="D3:D31" ca="1" si="1">RANDBETWEEN(1300,4500)</f>
        <v>3383</v>
      </c>
      <c r="E3" s="12">
        <f ca="1">'[1]LOGICA PGTO'!B3-10</f>
        <v>44490</v>
      </c>
      <c r="F3">
        <f t="shared" ref="F3:F31" ca="1" si="2">RANDBETWEEN(0,2190)</f>
        <v>1708</v>
      </c>
      <c r="G3" s="12">
        <f t="shared" ref="G3:G31" ca="1" si="3">E3+F3</f>
        <v>46198</v>
      </c>
      <c r="H3" s="12" t="str">
        <f t="shared" ref="H3:H31" ca="1" si="4">IF(G3&gt;TODAY()," ",G3)</f>
        <v xml:space="preserve"> </v>
      </c>
      <c r="I3" t="str">
        <f t="shared" ca="1" si="0"/>
        <v>(''Amanda Oliveira Araujo'',''(13) 3239-7083'',''835.800.234-38'',3383,''2021-10-21'','' ''),</v>
      </c>
    </row>
    <row r="4" spans="1:9">
      <c r="A4" t="s">
        <v>568</v>
      </c>
      <c r="B4" t="s">
        <v>569</v>
      </c>
      <c r="C4" t="s">
        <v>570</v>
      </c>
      <c r="D4">
        <f t="shared" ca="1" si="1"/>
        <v>2118</v>
      </c>
      <c r="E4" s="12">
        <f ca="1">'[1]LOGICA PGTO'!B4-10</f>
        <v>44515</v>
      </c>
      <c r="F4">
        <f t="shared" ca="1" si="2"/>
        <v>2006</v>
      </c>
      <c r="G4" s="12">
        <f t="shared" ca="1" si="3"/>
        <v>46521</v>
      </c>
      <c r="H4" s="12" t="str">
        <f t="shared" ca="1" si="4"/>
        <v xml:space="preserve"> </v>
      </c>
      <c r="I4" t="str">
        <f t="shared" ca="1" si="0"/>
        <v>(''Tânia Castro Carvalho'',''(19) 2757-3954'',''330.288.965-83'',2118,''2021-11-15'','' ''),</v>
      </c>
    </row>
    <row r="5" spans="1:9">
      <c r="A5" t="s">
        <v>571</v>
      </c>
      <c r="B5" t="s">
        <v>572</v>
      </c>
      <c r="C5" t="s">
        <v>573</v>
      </c>
      <c r="D5">
        <f t="shared" ca="1" si="1"/>
        <v>3211</v>
      </c>
      <c r="E5" s="12">
        <f ca="1">'[1]LOGICA PGTO'!B5-10</f>
        <v>45140</v>
      </c>
      <c r="F5">
        <f t="shared" ca="1" si="2"/>
        <v>696</v>
      </c>
      <c r="G5" s="12">
        <f t="shared" ca="1" si="3"/>
        <v>45836</v>
      </c>
      <c r="H5" s="12" t="str">
        <f t="shared" ca="1" si="4"/>
        <v xml:space="preserve"> </v>
      </c>
      <c r="I5" t="str">
        <f t="shared" ca="1" si="0"/>
        <v>(''Tiago Fernandes Barros'',''(15) 3743-0642'',''648.841.111-09'',3211,''2023-08-02'','' ''),</v>
      </c>
    </row>
    <row r="6" spans="1:9">
      <c r="A6" t="s">
        <v>574</v>
      </c>
      <c r="B6" t="s">
        <v>575</v>
      </c>
      <c r="C6" t="s">
        <v>576</v>
      </c>
      <c r="D6">
        <f t="shared" ca="1" si="1"/>
        <v>3106</v>
      </c>
      <c r="E6" s="12">
        <f ca="1">'[1]LOGICA PGTO'!B6-10</f>
        <v>44078</v>
      </c>
      <c r="F6">
        <f t="shared" ca="1" si="2"/>
        <v>2177</v>
      </c>
      <c r="G6" s="12">
        <f t="shared" ca="1" si="3"/>
        <v>46255</v>
      </c>
      <c r="H6" s="12" t="str">
        <f t="shared" ca="1" si="4"/>
        <v xml:space="preserve"> </v>
      </c>
      <c r="I6" t="str">
        <f t="shared" ca="1" si="0"/>
        <v>(''Renan Barbosa Carvalho'',''(15) 3881-2463'',''687.465.912-06'',3106,''2020-09-04'','' ''),</v>
      </c>
    </row>
    <row r="7" spans="1:9">
      <c r="A7" t="s">
        <v>577</v>
      </c>
      <c r="B7" t="s">
        <v>578</v>
      </c>
      <c r="C7" t="s">
        <v>579</v>
      </c>
      <c r="D7">
        <f t="shared" ca="1" si="1"/>
        <v>3734</v>
      </c>
      <c r="E7" s="12">
        <f ca="1">'[1]LOGICA PGTO'!B7-10</f>
        <v>45055</v>
      </c>
      <c r="F7">
        <f t="shared" ca="1" si="2"/>
        <v>102</v>
      </c>
      <c r="G7" s="12">
        <f t="shared" ca="1" si="3"/>
        <v>45157</v>
      </c>
      <c r="H7" s="12">
        <f t="shared" ca="1" si="4"/>
        <v>45157</v>
      </c>
      <c r="I7" t="str">
        <f t="shared" ca="1" si="0"/>
        <v>(''Amanda Barros Oliveira'',''(13) 3225-8783'',''383.289.541-84'',3734,''2023-05-09'',''2023-08-19''),</v>
      </c>
    </row>
    <row r="8" spans="1:9">
      <c r="A8" t="s">
        <v>580</v>
      </c>
      <c r="B8" t="s">
        <v>581</v>
      </c>
      <c r="C8" t="s">
        <v>582</v>
      </c>
      <c r="D8">
        <f t="shared" ca="1" si="1"/>
        <v>4282</v>
      </c>
      <c r="E8" s="12">
        <f ca="1">'[1]LOGICA PGTO'!B8-10</f>
        <v>44045</v>
      </c>
      <c r="F8">
        <f t="shared" ca="1" si="2"/>
        <v>484</v>
      </c>
      <c r="G8" s="12">
        <f t="shared" ca="1" si="3"/>
        <v>44529</v>
      </c>
      <c r="H8" s="12">
        <f t="shared" ca="1" si="4"/>
        <v>44529</v>
      </c>
      <c r="I8" t="str">
        <f t="shared" ca="1" si="0"/>
        <v>(''Gustavo Santos Souza'',''(15) 3542-6761'',''717.565.711-04'',4282,''2020-08-02'',''2021-11-29''),</v>
      </c>
    </row>
    <row r="9" spans="1:9">
      <c r="A9" t="s">
        <v>583</v>
      </c>
      <c r="B9" t="s">
        <v>584</v>
      </c>
      <c r="C9" t="s">
        <v>585</v>
      </c>
      <c r="D9">
        <f t="shared" ca="1" si="1"/>
        <v>2012</v>
      </c>
      <c r="E9" s="12">
        <f ca="1">'[1]LOGICA PGTO'!B9-10</f>
        <v>43865</v>
      </c>
      <c r="F9">
        <f t="shared" ca="1" si="2"/>
        <v>637</v>
      </c>
      <c r="G9" s="12">
        <f t="shared" ca="1" si="3"/>
        <v>44502</v>
      </c>
      <c r="H9" s="12">
        <f t="shared" ca="1" si="4"/>
        <v>44502</v>
      </c>
      <c r="I9" t="str">
        <f t="shared" ca="1" si="0"/>
        <v>(''Gustavo Silva Souza'',''(13) 3857-7169'',''436.974.722-83'',2012,''2020-02-04'',''2021-11-02''),</v>
      </c>
    </row>
    <row r="10" spans="1:9">
      <c r="A10" t="s">
        <v>586</v>
      </c>
      <c r="B10" t="s">
        <v>587</v>
      </c>
      <c r="C10" t="s">
        <v>588</v>
      </c>
      <c r="D10">
        <f t="shared" ca="1" si="1"/>
        <v>3197</v>
      </c>
      <c r="E10" s="12">
        <f ca="1">'[1]LOGICA PGTO'!B10-10</f>
        <v>45032</v>
      </c>
      <c r="F10">
        <f t="shared" ca="1" si="2"/>
        <v>423</v>
      </c>
      <c r="G10" s="12">
        <f t="shared" ca="1" si="3"/>
        <v>45455</v>
      </c>
      <c r="H10" s="12" t="str">
        <f t="shared" ca="1" si="4"/>
        <v xml:space="preserve"> </v>
      </c>
      <c r="I10" t="str">
        <f t="shared" ca="1" si="0"/>
        <v>(''Bruno Cunha Azevedo'',''(19) 3505-4318'',''417.960.900-26'',3197,''2023-04-16'','' ''),</v>
      </c>
    </row>
    <row r="11" spans="1:9">
      <c r="A11" t="s">
        <v>589</v>
      </c>
      <c r="B11" t="s">
        <v>590</v>
      </c>
      <c r="C11" t="s">
        <v>591</v>
      </c>
      <c r="D11">
        <f t="shared" ca="1" si="1"/>
        <v>2134</v>
      </c>
      <c r="E11" s="12">
        <f ca="1">'[1]LOGICA PGTO'!B11-10</f>
        <v>44267</v>
      </c>
      <c r="F11">
        <f t="shared" ca="1" si="2"/>
        <v>494</v>
      </c>
      <c r="G11" s="12">
        <f t="shared" ca="1" si="3"/>
        <v>44761</v>
      </c>
      <c r="H11" s="12">
        <f t="shared" ca="1" si="4"/>
        <v>44761</v>
      </c>
      <c r="I11" t="str">
        <f t="shared" ca="1" si="0"/>
        <v>(''Julieta Rocha Martins'',''(18) 2271-7241'',''863.770.654-18'',2134,''2021-03-12'',''2022-07-19''),</v>
      </c>
    </row>
    <row r="12" spans="1:9">
      <c r="A12" t="s">
        <v>592</v>
      </c>
      <c r="B12" t="s">
        <v>593</v>
      </c>
      <c r="C12" t="s">
        <v>594</v>
      </c>
      <c r="D12">
        <f t="shared" ca="1" si="1"/>
        <v>1800</v>
      </c>
      <c r="E12" s="12">
        <f ca="1">'[1]LOGICA PGTO'!B12-10</f>
        <v>43932</v>
      </c>
      <c r="F12">
        <f t="shared" ca="1" si="2"/>
        <v>1288</v>
      </c>
      <c r="G12" s="12">
        <f t="shared" ca="1" si="3"/>
        <v>45220</v>
      </c>
      <c r="H12" s="12" t="str">
        <f t="shared" ca="1" si="4"/>
        <v xml:space="preserve"> </v>
      </c>
      <c r="I12" t="str">
        <f t="shared" ca="1" si="0"/>
        <v>(''Thaís Costa Ferreira'',''(18) 3311-6862'',''300.228.970-11'',1800,''2020-04-11'','' ''),</v>
      </c>
    </row>
    <row r="13" spans="1:9">
      <c r="A13" t="s">
        <v>595</v>
      </c>
      <c r="B13" t="s">
        <v>596</v>
      </c>
      <c r="C13" t="s">
        <v>597</v>
      </c>
      <c r="D13">
        <f t="shared" ca="1" si="1"/>
        <v>2457</v>
      </c>
      <c r="E13" s="12">
        <f ca="1">'[1]LOGICA PGTO'!B13-10</f>
        <v>44044</v>
      </c>
      <c r="F13">
        <f t="shared" ca="1" si="2"/>
        <v>2039</v>
      </c>
      <c r="G13" s="12">
        <f t="shared" ca="1" si="3"/>
        <v>46083</v>
      </c>
      <c r="H13" s="12" t="str">
        <f t="shared" ca="1" si="4"/>
        <v xml:space="preserve"> </v>
      </c>
      <c r="I13" t="str">
        <f t="shared" ca="1" si="0"/>
        <v>(''Beatrice Lima Costa'',''(14) 3142-7207'',''790.370.985-25'',2457,''2020-08-01'','' ''),</v>
      </c>
    </row>
    <row r="14" spans="1:9">
      <c r="A14" t="s">
        <v>598</v>
      </c>
      <c r="B14" t="s">
        <v>599</v>
      </c>
      <c r="C14" t="s">
        <v>600</v>
      </c>
      <c r="D14">
        <f t="shared" ca="1" si="1"/>
        <v>2629</v>
      </c>
      <c r="E14" s="12">
        <f ca="1">'[1]LOGICA PGTO'!B14-10</f>
        <v>45001</v>
      </c>
      <c r="F14">
        <f t="shared" ca="1" si="2"/>
        <v>87</v>
      </c>
      <c r="G14" s="12">
        <f t="shared" ca="1" si="3"/>
        <v>45088</v>
      </c>
      <c r="H14" s="12">
        <f t="shared" ca="1" si="4"/>
        <v>45088</v>
      </c>
      <c r="I14" t="str">
        <f t="shared" ca="1" si="0"/>
        <v>(''Ágatha Sousa Rocha'',''(18) 3641-2482'',''709.619.069-44'',2629,''2023-03-16'',''2023-06-11''),</v>
      </c>
    </row>
    <row r="15" spans="1:9">
      <c r="A15" t="s">
        <v>601</v>
      </c>
      <c r="B15" t="s">
        <v>602</v>
      </c>
      <c r="C15" t="s">
        <v>603</v>
      </c>
      <c r="D15">
        <f t="shared" ca="1" si="1"/>
        <v>1990</v>
      </c>
      <c r="E15" s="12">
        <f ca="1">'[1]LOGICA PGTO'!B15-10</f>
        <v>44371</v>
      </c>
      <c r="F15">
        <f t="shared" ca="1" si="2"/>
        <v>1258</v>
      </c>
      <c r="G15" s="12">
        <f t="shared" ca="1" si="3"/>
        <v>45629</v>
      </c>
      <c r="H15" s="12" t="str">
        <f t="shared" ca="1" si="4"/>
        <v xml:space="preserve"> </v>
      </c>
      <c r="I15" t="str">
        <f t="shared" ca="1" si="0"/>
        <v>(''Renan Dias Silva'',''(14) 3743-7632'',''210.098.785-22'',1990,''2021-06-24'','' ''),</v>
      </c>
    </row>
    <row r="16" spans="1:9">
      <c r="A16" t="s">
        <v>604</v>
      </c>
      <c r="B16" t="s">
        <v>605</v>
      </c>
      <c r="C16" t="s">
        <v>606</v>
      </c>
      <c r="D16">
        <f t="shared" ca="1" si="1"/>
        <v>3956</v>
      </c>
      <c r="E16" s="12">
        <f ca="1">'[1]LOGICA PGTO'!B16-10</f>
        <v>44182</v>
      </c>
      <c r="F16">
        <f t="shared" ca="1" si="2"/>
        <v>691</v>
      </c>
      <c r="G16" s="12">
        <f t="shared" ca="1" si="3"/>
        <v>44873</v>
      </c>
      <c r="H16" s="12">
        <f t="shared" ca="1" si="4"/>
        <v>44873</v>
      </c>
      <c r="I16" t="str">
        <f t="shared" ca="1" si="0"/>
        <v>(''Joao Sousa Lima'',''(16) 2268-6723'',''729.505.932-67'',3956,''2020-12-17'',''2022-11-08''),</v>
      </c>
    </row>
    <row r="17" spans="1:9">
      <c r="A17" t="s">
        <v>607</v>
      </c>
      <c r="B17" t="s">
        <v>608</v>
      </c>
      <c r="C17" t="s">
        <v>609</v>
      </c>
      <c r="D17">
        <f t="shared" ca="1" si="1"/>
        <v>2264</v>
      </c>
      <c r="E17" s="12">
        <f ca="1">'[1]LOGICA PGTO'!B17-10</f>
        <v>44518</v>
      </c>
      <c r="F17">
        <f t="shared" ca="1" si="2"/>
        <v>24</v>
      </c>
      <c r="G17" s="12">
        <f t="shared" ca="1" si="3"/>
        <v>44542</v>
      </c>
      <c r="H17" s="12">
        <f t="shared" ca="1" si="4"/>
        <v>44542</v>
      </c>
      <c r="I17" t="str">
        <f t="shared" ca="1" si="0"/>
        <v>(''Mateus Rodrigues Rocha'',''(15) 2289-4127'',''274.253.973-58'',2264,''2021-11-18'',''2021-12-12''),</v>
      </c>
    </row>
    <row r="18" spans="1:9">
      <c r="A18" t="s">
        <v>610</v>
      </c>
      <c r="B18" t="s">
        <v>611</v>
      </c>
      <c r="C18" t="s">
        <v>612</v>
      </c>
      <c r="D18">
        <f t="shared" ca="1" si="1"/>
        <v>4423</v>
      </c>
      <c r="E18" s="12">
        <f ca="1">'[1]LOGICA PGTO'!B18-10</f>
        <v>44115</v>
      </c>
      <c r="F18">
        <f t="shared" ca="1" si="2"/>
        <v>1054</v>
      </c>
      <c r="G18" s="12">
        <f t="shared" ca="1" si="3"/>
        <v>45169</v>
      </c>
      <c r="H18" s="12">
        <f t="shared" ca="1" si="4"/>
        <v>45169</v>
      </c>
      <c r="I18" t="str">
        <f t="shared" ca="1" si="0"/>
        <v>(''Clara Martins Barros'',''(14) 3146-7832'',''970.193.073-88'',4423,''2020-10-11'',''2023-08-31''),</v>
      </c>
    </row>
    <row r="19" spans="1:9">
      <c r="A19" t="s">
        <v>613</v>
      </c>
      <c r="B19" t="s">
        <v>614</v>
      </c>
      <c r="C19" t="s">
        <v>615</v>
      </c>
      <c r="D19">
        <f t="shared" ca="1" si="1"/>
        <v>1900</v>
      </c>
      <c r="E19" s="12">
        <f ca="1">'[1]LOGICA PGTO'!B19-10</f>
        <v>45138</v>
      </c>
      <c r="F19">
        <f t="shared" ca="1" si="2"/>
        <v>998</v>
      </c>
      <c r="G19" s="12">
        <f t="shared" ca="1" si="3"/>
        <v>46136</v>
      </c>
      <c r="H19" s="12" t="str">
        <f t="shared" ca="1" si="4"/>
        <v xml:space="preserve"> </v>
      </c>
      <c r="I19" t="str">
        <f t="shared" ca="1" si="0"/>
        <v>(''Kaua Pereira Dias'',''(13) 3665-8607'',''192.307.773-23'',1900,''2023-07-31'','' ''),</v>
      </c>
    </row>
    <row r="20" spans="1:9">
      <c r="A20" t="s">
        <v>616</v>
      </c>
      <c r="B20" t="s">
        <v>617</v>
      </c>
      <c r="C20" t="s">
        <v>618</v>
      </c>
      <c r="D20">
        <f t="shared" ca="1" si="1"/>
        <v>3459</v>
      </c>
      <c r="E20" s="12">
        <f ca="1">'[1]LOGICA PGTO'!B20-10</f>
        <v>44068</v>
      </c>
      <c r="F20">
        <f t="shared" ca="1" si="2"/>
        <v>1586</v>
      </c>
      <c r="G20" s="12">
        <f t="shared" ca="1" si="3"/>
        <v>45654</v>
      </c>
      <c r="H20" s="12" t="str">
        <f t="shared" ca="1" si="4"/>
        <v xml:space="preserve"> </v>
      </c>
      <c r="I20" t="str">
        <f t="shared" ca="1" si="0"/>
        <v>(''Gabriela Correia Oliveira'',''(18) 2155-8748'',''961.442.992-54'',3459,''2020-08-25'','' ''),</v>
      </c>
    </row>
    <row r="21" spans="1:9">
      <c r="A21" t="s">
        <v>619</v>
      </c>
      <c r="B21" t="s">
        <v>620</v>
      </c>
      <c r="C21" t="s">
        <v>621</v>
      </c>
      <c r="D21">
        <f t="shared" ca="1" si="1"/>
        <v>1934</v>
      </c>
      <c r="E21" s="12">
        <f ca="1">'[1]LOGICA PGTO'!B21-10</f>
        <v>44637</v>
      </c>
      <c r="F21">
        <f t="shared" ca="1" si="2"/>
        <v>623</v>
      </c>
      <c r="G21" s="12">
        <f t="shared" ca="1" si="3"/>
        <v>45260</v>
      </c>
      <c r="H21" s="12" t="str">
        <f t="shared" ca="1" si="4"/>
        <v xml:space="preserve"> </v>
      </c>
      <c r="I21" t="str">
        <f t="shared" ca="1" si="0"/>
        <v>(''Leonardo Silva Santos'',''(12) 2673-3039'',''287.342.631-44'',1934,''2022-03-17'','' ''),</v>
      </c>
    </row>
    <row r="22" spans="1:9">
      <c r="A22" t="s">
        <v>622</v>
      </c>
      <c r="B22" t="s">
        <v>623</v>
      </c>
      <c r="C22" t="s">
        <v>624</v>
      </c>
      <c r="D22">
        <f t="shared" ca="1" si="1"/>
        <v>3677</v>
      </c>
      <c r="E22" s="12">
        <f ca="1">'[1]LOGICA PGTO'!B22-10</f>
        <v>45112</v>
      </c>
      <c r="F22">
        <f t="shared" ca="1" si="2"/>
        <v>1717</v>
      </c>
      <c r="G22" s="12">
        <f t="shared" ca="1" si="3"/>
        <v>46829</v>
      </c>
      <c r="H22" s="12" t="str">
        <f t="shared" ca="1" si="4"/>
        <v xml:space="preserve"> </v>
      </c>
      <c r="I22" t="str">
        <f t="shared" ca="1" si="0"/>
        <v>(''Eduarda Cunha Sousa'',''(16) 3586-6160'',''611.869.184-38'',3677,''2023-07-05'','' ''),</v>
      </c>
    </row>
    <row r="23" spans="1:9">
      <c r="A23" t="s">
        <v>625</v>
      </c>
      <c r="B23" t="s">
        <v>626</v>
      </c>
      <c r="C23" t="s">
        <v>627</v>
      </c>
      <c r="D23">
        <f t="shared" ca="1" si="1"/>
        <v>1620</v>
      </c>
      <c r="E23" s="12">
        <f ca="1">'[1]LOGICA PGTO'!B23-10</f>
        <v>44392</v>
      </c>
      <c r="F23">
        <f t="shared" ca="1" si="2"/>
        <v>1811</v>
      </c>
      <c r="G23" s="12">
        <f t="shared" ca="1" si="3"/>
        <v>46203</v>
      </c>
      <c r="H23" s="12" t="str">
        <f t="shared" ca="1" si="4"/>
        <v xml:space="preserve"> </v>
      </c>
      <c r="I23" t="str">
        <f t="shared" ca="1" si="0"/>
        <v>(''Luiza Sousa Ferreira'',''(15) 3468-7827'',''117.789.001-19'',1620,''2021-07-15'','' ''),</v>
      </c>
    </row>
    <row r="24" spans="1:9">
      <c r="A24" t="s">
        <v>628</v>
      </c>
      <c r="B24" t="s">
        <v>629</v>
      </c>
      <c r="C24" t="s">
        <v>630</v>
      </c>
      <c r="D24">
        <f t="shared" ca="1" si="1"/>
        <v>4067</v>
      </c>
      <c r="E24" s="12">
        <f ca="1">'[1]LOGICA PGTO'!B24-10</f>
        <v>45031</v>
      </c>
      <c r="F24">
        <f t="shared" ca="1" si="2"/>
        <v>461</v>
      </c>
      <c r="G24" s="12">
        <f t="shared" ca="1" si="3"/>
        <v>45492</v>
      </c>
      <c r="H24" s="12" t="str">
        <f t="shared" ca="1" si="4"/>
        <v xml:space="preserve"> </v>
      </c>
      <c r="I24" t="str">
        <f t="shared" ca="1" si="0"/>
        <v>(''Tânia Cunha Goncalves'',''(16) 3246-1105'',''175.017.999-70'',4067,''2023-04-15'','' ''),</v>
      </c>
    </row>
    <row r="25" spans="1:9">
      <c r="A25" t="s">
        <v>631</v>
      </c>
      <c r="B25" t="s">
        <v>632</v>
      </c>
      <c r="C25" t="s">
        <v>633</v>
      </c>
      <c r="D25">
        <f t="shared" ca="1" si="1"/>
        <v>3240</v>
      </c>
      <c r="E25" s="12">
        <f ca="1">'[1]LOGICA PGTO'!B25-10</f>
        <v>45064</v>
      </c>
      <c r="F25">
        <f t="shared" ca="1" si="2"/>
        <v>550</v>
      </c>
      <c r="G25" s="12">
        <f t="shared" ca="1" si="3"/>
        <v>45614</v>
      </c>
      <c r="H25" s="12" t="str">
        <f t="shared" ca="1" si="4"/>
        <v xml:space="preserve"> </v>
      </c>
      <c r="I25" t="str">
        <f t="shared" ca="1" si="0"/>
        <v>(''Giovanna Ferreira Souza'',''(11) 2885-4226'',''434.453.286-41'',3240,''2023-05-18'','' ''),</v>
      </c>
    </row>
    <row r="26" spans="1:9">
      <c r="A26" t="s">
        <v>634</v>
      </c>
      <c r="B26" t="s">
        <v>635</v>
      </c>
      <c r="C26" t="s">
        <v>636</v>
      </c>
      <c r="D26">
        <f t="shared" ca="1" si="1"/>
        <v>2251</v>
      </c>
      <c r="E26" s="12">
        <f ca="1">'[1]LOGICA PGTO'!B26-10</f>
        <v>43993</v>
      </c>
      <c r="F26">
        <f t="shared" ca="1" si="2"/>
        <v>1673</v>
      </c>
      <c r="G26" s="12">
        <f t="shared" ca="1" si="3"/>
        <v>45666</v>
      </c>
      <c r="H26" s="12" t="str">
        <f t="shared" ca="1" si="4"/>
        <v xml:space="preserve"> </v>
      </c>
      <c r="I26" t="str">
        <f t="shared" ca="1" si="0"/>
        <v>(''Ana Barros Carvalho'',''(12) 3825-5332'',''208.815.497-38'',2251,''2020-06-11'','' ''),</v>
      </c>
    </row>
    <row r="27" spans="1:9">
      <c r="A27" t="s">
        <v>637</v>
      </c>
      <c r="B27" t="s">
        <v>638</v>
      </c>
      <c r="C27" t="s">
        <v>639</v>
      </c>
      <c r="D27">
        <f t="shared" ca="1" si="1"/>
        <v>3319</v>
      </c>
      <c r="E27" s="12">
        <f ca="1">'[1]LOGICA PGTO'!B27-10</f>
        <v>45039</v>
      </c>
      <c r="F27">
        <f t="shared" ca="1" si="2"/>
        <v>782</v>
      </c>
      <c r="G27" s="12">
        <f t="shared" ca="1" si="3"/>
        <v>45821</v>
      </c>
      <c r="H27" s="12" t="str">
        <f t="shared" ca="1" si="4"/>
        <v xml:space="preserve"> </v>
      </c>
      <c r="I27" t="str">
        <f t="shared" ca="1" si="0"/>
        <v>(''Martim Goncalves Rodrigues'',''(11) 3046-2091'',''534.558.342-05'',3319,''2023-04-23'','' ''),</v>
      </c>
    </row>
    <row r="28" spans="1:9">
      <c r="A28" t="s">
        <v>640</v>
      </c>
      <c r="B28" t="s">
        <v>641</v>
      </c>
      <c r="C28" t="s">
        <v>642</v>
      </c>
      <c r="D28">
        <f t="shared" ca="1" si="1"/>
        <v>3384</v>
      </c>
      <c r="E28" s="12">
        <f ca="1">'[1]LOGICA PGTO'!B28-10</f>
        <v>44764</v>
      </c>
      <c r="F28">
        <f t="shared" ca="1" si="2"/>
        <v>581</v>
      </c>
      <c r="G28" s="12">
        <f t="shared" ca="1" si="3"/>
        <v>45345</v>
      </c>
      <c r="H28" s="12" t="str">
        <f t="shared" ca="1" si="4"/>
        <v xml:space="preserve"> </v>
      </c>
      <c r="I28" t="str">
        <f t="shared" ca="1" si="0"/>
        <v>(''Pedro Rodrigues Silva'',''(18) 3142-9230'',''135.111.371-28'',3384,''2022-07-22'','' ''),</v>
      </c>
    </row>
    <row r="29" spans="1:9">
      <c r="A29" t="s">
        <v>643</v>
      </c>
      <c r="B29" t="s">
        <v>644</v>
      </c>
      <c r="C29" t="s">
        <v>645</v>
      </c>
      <c r="D29">
        <f t="shared" ca="1" si="1"/>
        <v>3135</v>
      </c>
      <c r="E29" s="12">
        <f ca="1">'[1]LOGICA PGTO'!B29-10</f>
        <v>44523</v>
      </c>
      <c r="F29">
        <f t="shared" ca="1" si="2"/>
        <v>1408</v>
      </c>
      <c r="G29" s="12">
        <f t="shared" ca="1" si="3"/>
        <v>45931</v>
      </c>
      <c r="H29" s="12" t="str">
        <f t="shared" ca="1" si="4"/>
        <v xml:space="preserve"> </v>
      </c>
      <c r="I29" t="str">
        <f t="shared" ca="1" si="0"/>
        <v>(''Alex Rocha Ribeiro'',''(12) 3071-0947'',''977.611.870-45'',3135,''2021-11-23'','' ''),</v>
      </c>
    </row>
    <row r="30" spans="1:9">
      <c r="A30" t="s">
        <v>646</v>
      </c>
      <c r="B30" t="s">
        <v>647</v>
      </c>
      <c r="C30" t="s">
        <v>648</v>
      </c>
      <c r="D30">
        <f t="shared" ca="1" si="1"/>
        <v>3082</v>
      </c>
      <c r="E30" s="12">
        <f ca="1">'[1]LOGICA PGTO'!B30-10</f>
        <v>44513</v>
      </c>
      <c r="F30">
        <f t="shared" ca="1" si="2"/>
        <v>1856</v>
      </c>
      <c r="G30" s="12">
        <f t="shared" ca="1" si="3"/>
        <v>46369</v>
      </c>
      <c r="H30" s="12" t="str">
        <f t="shared" ca="1" si="4"/>
        <v xml:space="preserve"> </v>
      </c>
      <c r="I30" t="str">
        <f t="shared" ca="1" si="0"/>
        <v>(''Julian Alves Costa'',''(14) 3056-6943'',''435.183.992-92'',3082,''2021-11-13'','' ''),</v>
      </c>
    </row>
    <row r="31" spans="1:9">
      <c r="A31" t="s">
        <v>649</v>
      </c>
      <c r="B31" t="s">
        <v>650</v>
      </c>
      <c r="C31" t="s">
        <v>651</v>
      </c>
      <c r="D31">
        <f t="shared" ca="1" si="1"/>
        <v>3204</v>
      </c>
      <c r="E31" s="12">
        <f ca="1">'[1]LOGICA PGTO'!B31-10</f>
        <v>45156</v>
      </c>
      <c r="F31">
        <f t="shared" ca="1" si="2"/>
        <v>651</v>
      </c>
      <c r="G31" s="12">
        <f t="shared" ca="1" si="3"/>
        <v>45807</v>
      </c>
      <c r="H31" s="12" t="str">
        <f t="shared" ca="1" si="4"/>
        <v xml:space="preserve"> </v>
      </c>
      <c r="I31" t="str">
        <f t="shared" ca="1" si="0"/>
        <v>(''Sophia Pinto Goncalves'',''(19) 3685-4157'',''302.106.110-90'',3204,''2023-08-18'','' ''),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G g x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B c a D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G g x V y i K R 7 g O A A A A E Q A A A B M A H A B G b 3 J t d W x h c y 9 T Z W N 0 a W 9 u M S 5 t I K I Y A C i g F A A A A A A A A A A A A A A A A A A A A A A A A A A A A C t O T S 7 J z M 9 T C I b Q h t Y A U E s B A i 0 A F A A C A A g A X G g x V x U N 7 q 6 j A A A A 9 g A A A B I A A A A A A A A A A A A A A A A A A A A A A E N v b m Z p Z y 9 Q Y W N r Y W d l L n h t b F B L A Q I t A B Q A A g A I A F x o M V c P y u m r p A A A A O k A A A A T A A A A A A A A A A A A A A A A A O 8 A A A B b Q 2 9 u d G V u d F 9 U e X B l c 1 0 u e G 1 s U E s B A i 0 A F A A C A A g A X G g x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e w x O V w 0 Z l D u E 5 D n z 3 Q v 2 E A A A A A A g A A A A A A E G Y A A A A B A A A g A A A A c 8 7 8 t L c f Z f w S M v t c V 1 5 g l 7 D 6 m l / G 9 b S G R B c M q m J A j g 0 A A A A A D o A A A A A C A A A g A A A A 9 1 W k j N P e d f p + t A O b 4 8 V v 4 o U q 1 e 4 9 P k G M i l j f O h 7 A F b J Q A A A A t H r 0 1 y E m J I g t U U R G S l / A Z K t X 9 d f L U q s U X u d A 9 I 4 V + A e q 3 z U J A E y l v m P u e U / W q J 5 b O l + 2 z E u W p 4 c Q c 5 m V C M r M P w Z G c c V / Z 4 2 y D 3 k 4 7 X P 3 a B R A A A A A v x v b b s T c v 1 w C 5 Z D z d g C H 6 Z u o f C H j F b 7 Y h d Y 6 h H 7 s d G X C V O N O t v z Y h F d 5 s C W e v V Q g e v 5 h s W 3 l m W a R o p z C t n U T g w = = < / D a t a M a s h u p > 
</file>

<file path=customXml/itemProps1.xml><?xml version="1.0" encoding="utf-8"?>
<ds:datastoreItem xmlns:ds="http://schemas.openxmlformats.org/officeDocument/2006/customXml" ds:itemID="{621562FA-F203-4CFB-ADE7-BA1DBAB37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LOGICA CLIENTE</vt:lpstr>
      <vt:lpstr>LOGICA TELEFONE</vt:lpstr>
      <vt:lpstr>logica compra</vt:lpstr>
      <vt:lpstr>logica vendedor</vt:lpstr>
      <vt:lpstr>logica fornecedor</vt:lpstr>
      <vt:lpstr>logica produto</vt:lpstr>
      <vt:lpstr>tabelas</vt:lpstr>
      <vt:lpstr>LOGICA FUNCIONARIO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</dc:creator>
  <cp:lastModifiedBy>LAB07</cp:lastModifiedBy>
  <dcterms:created xsi:type="dcterms:W3CDTF">2023-09-17T15:53:54Z</dcterms:created>
  <dcterms:modified xsi:type="dcterms:W3CDTF">2023-09-26T13:41:33Z</dcterms:modified>
</cp:coreProperties>
</file>