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31F0B695-019C-42E5-9794-91BA91072D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ÁRIO" sheetId="1" r:id="rId1"/>
    <sheet name="VENDAS" sheetId="2" r:id="rId2"/>
    <sheet name="FOLHA DE PAGAMENTO" sheetId="3" r:id="rId3"/>
    <sheet name="SALÁR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3" i="4"/>
  <c r="F11" i="4"/>
  <c r="F4" i="4"/>
  <c r="F5" i="4"/>
  <c r="F6" i="4"/>
  <c r="F7" i="4"/>
  <c r="F8" i="4"/>
  <c r="F9" i="4"/>
  <c r="F10" i="4"/>
  <c r="F3" i="4"/>
  <c r="E4" i="4"/>
  <c r="E5" i="4"/>
  <c r="E6" i="4"/>
  <c r="E7" i="4"/>
  <c r="E8" i="4"/>
  <c r="E9" i="4"/>
  <c r="E10" i="4"/>
  <c r="E11" i="4"/>
  <c r="E3" i="4"/>
  <c r="C4" i="4"/>
  <c r="C5" i="4"/>
  <c r="C6" i="4"/>
  <c r="C7" i="4"/>
  <c r="C8" i="4"/>
  <c r="C9" i="4"/>
  <c r="C10" i="4"/>
  <c r="C11" i="4"/>
  <c r="C3" i="4"/>
  <c r="D11" i="3"/>
  <c r="E11" i="3"/>
  <c r="F11" i="3"/>
  <c r="C11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G13" i="2"/>
  <c r="G12" i="2"/>
  <c r="G11" i="2"/>
  <c r="G10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<sst xmlns="http://schemas.openxmlformats.org/spreadsheetml/2006/main" count="81" uniqueCount="67">
  <si>
    <t>NOME</t>
  </si>
  <si>
    <t>SALÁRIO</t>
  </si>
  <si>
    <t>AUMENTO</t>
  </si>
  <si>
    <t>NOVO SALÁRIO</t>
  </si>
  <si>
    <t>Jonas</t>
  </si>
  <si>
    <t>Pedro</t>
  </si>
  <si>
    <t>Marcelo</t>
  </si>
  <si>
    <t>Claudia</t>
  </si>
  <si>
    <t>Fatima</t>
  </si>
  <si>
    <t>Sonia</t>
  </si>
  <si>
    <t>Joel</t>
  </si>
  <si>
    <t>Carlos</t>
  </si>
  <si>
    <t>Até R$ 1.000,00</t>
  </si>
  <si>
    <t>Acima de R$ 1.000,00</t>
  </si>
  <si>
    <t>VENDEDOR</t>
  </si>
  <si>
    <t>JANEIRO</t>
  </si>
  <si>
    <t>FEVEREIRO</t>
  </si>
  <si>
    <t>MARÇO</t>
  </si>
  <si>
    <t>TOTAL</t>
  </si>
  <si>
    <t>COMISSÃO</t>
  </si>
  <si>
    <t>João Lopes</t>
  </si>
  <si>
    <t>Antonia Carlos</t>
  </si>
  <si>
    <t>Patricia Silva</t>
  </si>
  <si>
    <t>Amanda Xavier</t>
  </si>
  <si>
    <t>Pedro Dantas</t>
  </si>
  <si>
    <t>Jessica Sousa</t>
  </si>
  <si>
    <t>Carla Santana</t>
  </si>
  <si>
    <t>Menos de R$ 5.000,00</t>
  </si>
  <si>
    <t>Mais de R$ 5.000,00</t>
  </si>
  <si>
    <t>Total de Vendas</t>
  </si>
  <si>
    <t>Venda mais elevada</t>
  </si>
  <si>
    <t>Venda mais baixa</t>
  </si>
  <si>
    <t>Média das vendas</t>
  </si>
  <si>
    <t>FOLHA DE PAGAMENTO</t>
  </si>
  <si>
    <t>CÓDIGO</t>
  </si>
  <si>
    <t>SALÁRIO BRUTO</t>
  </si>
  <si>
    <t>ABONO</t>
  </si>
  <si>
    <t>INSS</t>
  </si>
  <si>
    <t>SALÁRIO LÍQUIDO</t>
  </si>
  <si>
    <t>André Cardoso</t>
  </si>
  <si>
    <t>Juliana Pietro</t>
  </si>
  <si>
    <t>Túlio Prestes</t>
  </si>
  <si>
    <t>Yu Yoko</t>
  </si>
  <si>
    <t>Silvia Ferreira</t>
  </si>
  <si>
    <t>Amanda Silva</t>
  </si>
  <si>
    <t>Roberto Ferreira</t>
  </si>
  <si>
    <t>Anderson Miguel</t>
  </si>
  <si>
    <t>SALÁRIOS</t>
  </si>
  <si>
    <t>Nome</t>
  </si>
  <si>
    <t>Cargo</t>
  </si>
  <si>
    <t>Valor-Hora</t>
  </si>
  <si>
    <t>Qtde-Hora</t>
  </si>
  <si>
    <t>Valor-Receber</t>
  </si>
  <si>
    <t>Paulo</t>
  </si>
  <si>
    <t>Advogado</t>
  </si>
  <si>
    <t>José</t>
  </si>
  <si>
    <t>Antônio</t>
  </si>
  <si>
    <t>Auditor</t>
  </si>
  <si>
    <t>Fábio</t>
  </si>
  <si>
    <t>João</t>
  </si>
  <si>
    <t>Renata</t>
  </si>
  <si>
    <t>Maria</t>
  </si>
  <si>
    <t>Beatriz</t>
  </si>
  <si>
    <t>até 2000</t>
  </si>
  <si>
    <t>mais que 2000</t>
  </si>
  <si>
    <t>VALOR FINAL</t>
  </si>
  <si>
    <t>Total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</si>
</sst>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44" fontId="1" fillId="0" borderId="1" xfId="1" applyFont="1" applyBorder="1"/>
    <xf numFmtId="9" fontId="0" fillId="0" borderId="1" xfId="0" applyNumberFormat="1" applyBorder="1"/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Fill="1" applyBorder="1" applyAlignment="1">
      <alignment horizontal="center" vertical="center"/>
    </xf>
    <xf numFmtId="43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9" fontId="6" fillId="2" borderId="1" xfId="0" applyNumberFormat="1" applyFont="1" applyFill="1" applyBorder="1" applyAlignment="1">
      <alignment horizontal="center" vertical="center" wrapText="1"/>
    </xf>
    <xf numFmtId="44" fontId="2" fillId="0" borderId="1" xfId="1" applyFont="1" applyBorder="1"/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3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71397</xdr:colOff>
      <xdr:row>10</xdr:row>
      <xdr:rowOff>19049</xdr:rowOff>
    </xdr:from>
    <xdr:to>
      <xdr:col>5</xdr:col>
      <xdr:colOff>314325</xdr:colOff>
      <xdr:row>12</xdr:row>
      <xdr:rowOff>47625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605047" y="2638424"/>
          <a:ext cx="3681453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Se o salário for menor ou igual a R$ 1.000,00, aumento de 40%. Se for maior que R$ 1.000,00, aumento de 30%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8</xdr:row>
      <xdr:rowOff>183905</xdr:rowOff>
    </xdr:from>
    <xdr:to>
      <xdr:col>4</xdr:col>
      <xdr:colOff>904875</xdr:colOff>
      <xdr:row>10</xdr:row>
      <xdr:rowOff>238125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1914524" y="1707905"/>
          <a:ext cx="2476501" cy="69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pt-BR" sz="1200" b="0" i="1" u="none" strike="noStrike" baseline="0">
              <a:solidFill>
                <a:srgbClr val="000000"/>
              </a:solidFill>
              <a:latin typeface="Calibri"/>
              <a:cs typeface="Calibri"/>
            </a:rPr>
            <a:t> Para as vendas abaixo de 5000 a comissão é de 1%</a:t>
          </a:r>
        </a:p>
        <a:p>
          <a:pPr algn="l" rtl="0">
            <a:defRPr sz="1000"/>
          </a:pPr>
          <a:r>
            <a:rPr lang="pt-BR" sz="1200" b="0" i="1" u="none" strike="noStrike" baseline="0">
              <a:solidFill>
                <a:srgbClr val="000000"/>
              </a:solidFill>
              <a:latin typeface="Calibri"/>
              <a:cs typeface="Calibri"/>
            </a:rPr>
            <a:t>para vendas acima de 5000 é de 4%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72259</xdr:colOff>
      <xdr:row>11</xdr:row>
      <xdr:rowOff>124810</xdr:rowOff>
    </xdr:from>
    <xdr:to>
      <xdr:col>6</xdr:col>
      <xdr:colOff>13138</xdr:colOff>
      <xdr:row>16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2259" y="1707931"/>
          <a:ext cx="5005551" cy="8276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Abono</a:t>
          </a:r>
          <a:r>
            <a:rPr lang="pt-BR" sz="1100"/>
            <a:t> - Se o Salário Bruto for menor que 1000, o abono será de 200, senão 150</a:t>
          </a:r>
        </a:p>
        <a:p>
          <a:pPr algn="l"/>
          <a:r>
            <a:rPr lang="pt-BR" sz="1100" b="1"/>
            <a:t>INSS</a:t>
          </a:r>
          <a:r>
            <a:rPr lang="pt-BR" sz="1100"/>
            <a:t> - 8% do Salário bruto</a:t>
          </a:r>
        </a:p>
        <a:p>
          <a:pPr algn="l"/>
          <a:r>
            <a:rPr lang="pt-BR" sz="1100" b="1"/>
            <a:t>Salário Líquido </a:t>
          </a:r>
          <a:r>
            <a:rPr lang="pt-BR" sz="1100"/>
            <a:t>- Salário bruto mais Abono menos INSS</a:t>
          </a:r>
        </a:p>
        <a:p>
          <a:pPr algn="l"/>
          <a:r>
            <a:rPr lang="pt-BR" sz="1100" b="1"/>
            <a:t>Total</a:t>
          </a:r>
          <a:r>
            <a:rPr lang="pt-BR" sz="1100"/>
            <a:t> - Soma de tudo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45984</xdr:colOff>
      <xdr:row>15</xdr:row>
      <xdr:rowOff>137948</xdr:rowOff>
    </xdr:from>
    <xdr:to>
      <xdr:col>5</xdr:col>
      <xdr:colOff>457200</xdr:colOff>
      <xdr:row>19</xdr:row>
      <xdr:rowOff>72258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5984" y="3052598"/>
          <a:ext cx="5411841" cy="696310"/>
        </a:xfrm>
        <a:prstGeom prst="roundRect">
          <a:avLst>
            <a:gd name="adj" fmla="val 531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Valor Hora </a:t>
          </a:r>
          <a:r>
            <a:rPr lang="pt-BR" sz="1100"/>
            <a:t>- Se o cargo for igual</a:t>
          </a:r>
          <a:r>
            <a:rPr lang="pt-BR" sz="1100" baseline="0"/>
            <a:t> a Advogado, pagar 23 reais, senão 25 reais</a:t>
          </a:r>
        </a:p>
        <a:p>
          <a:pPr algn="l"/>
          <a:r>
            <a:rPr lang="pt-BR" sz="1100" b="1" baseline="0"/>
            <a:t>Valor Receber </a:t>
          </a:r>
          <a:r>
            <a:rPr lang="pt-BR" sz="1100" baseline="0"/>
            <a:t>- Valor hora * Qtde hora</a:t>
          </a:r>
        </a:p>
        <a:p>
          <a:pPr algn="l"/>
          <a:r>
            <a:rPr lang="pt-BR" sz="1100" b="1" baseline="0"/>
            <a:t>INSS</a:t>
          </a:r>
          <a:r>
            <a:rPr lang="pt-BR" sz="1100" baseline="0"/>
            <a:t> - Se o Valor receber for até 2000, calcular 10% de INSS, senão 20% de INSS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D10" sqref="D10"/>
    </sheetView>
  </sheetViews>
  <sheetFormatPr defaultRowHeight="15" x14ac:dyDescent="0.25"/>
  <cols>
    <col min="1" max="1" width="20.140625" customWidth="1"/>
    <col min="2" max="2" width="17.85546875" customWidth="1"/>
    <col min="3" max="3" width="21.140625" customWidth="1"/>
    <col min="4" max="4" width="20.28515625" customWidth="1"/>
    <col min="5" max="5" width="10.140625" bestFit="1" customWidth="1"/>
  </cols>
  <sheetData>
    <row r="1" spans="1:5" ht="37.5" x14ac:dyDescent="0.25">
      <c r="A1" s="29" t="s">
        <v>0</v>
      </c>
      <c r="B1" s="29" t="s">
        <v>1</v>
      </c>
      <c r="C1" s="29" t="s">
        <v>2</v>
      </c>
      <c r="D1" s="29" t="s">
        <v>3</v>
      </c>
    </row>
    <row r="2" spans="1:5" ht="18.75" x14ac:dyDescent="0.3">
      <c r="A2" s="30" t="s">
        <v>4</v>
      </c>
      <c r="B2" s="31">
        <v>900</v>
      </c>
      <c r="C2" s="31">
        <f>IF(B2&lt;=1000,B2*$B$11,B2*$B$12)</f>
        <v>360</v>
      </c>
      <c r="D2" s="32">
        <f>B2+C2</f>
        <v>1260</v>
      </c>
    </row>
    <row r="3" spans="1:5" ht="18.75" x14ac:dyDescent="0.3">
      <c r="A3" s="30" t="s">
        <v>5</v>
      </c>
      <c r="B3" s="31">
        <v>1200</v>
      </c>
      <c r="C3" s="31">
        <f t="shared" ref="C3:C9" si="0">IF(B3&lt;=1000,B3*$B$11,B3*$B$12)</f>
        <v>360</v>
      </c>
      <c r="D3" s="32">
        <f t="shared" ref="D3:D9" si="1">B3+C3</f>
        <v>1560</v>
      </c>
    </row>
    <row r="4" spans="1:5" ht="18.75" x14ac:dyDescent="0.3">
      <c r="A4" s="30" t="s">
        <v>6</v>
      </c>
      <c r="B4" s="31">
        <v>1400</v>
      </c>
      <c r="C4" s="31">
        <f t="shared" si="0"/>
        <v>420</v>
      </c>
      <c r="D4" s="32">
        <f t="shared" si="1"/>
        <v>1820</v>
      </c>
    </row>
    <row r="5" spans="1:5" ht="18.75" x14ac:dyDescent="0.3">
      <c r="A5" s="30" t="s">
        <v>7</v>
      </c>
      <c r="B5" s="31">
        <v>1000</v>
      </c>
      <c r="C5" s="31">
        <f t="shared" si="0"/>
        <v>400</v>
      </c>
      <c r="D5" s="32">
        <f t="shared" si="1"/>
        <v>1400</v>
      </c>
    </row>
    <row r="6" spans="1:5" ht="18.75" x14ac:dyDescent="0.3">
      <c r="A6" s="30" t="s">
        <v>8</v>
      </c>
      <c r="B6" s="31">
        <v>1400</v>
      </c>
      <c r="C6" s="31">
        <f t="shared" si="0"/>
        <v>420</v>
      </c>
      <c r="D6" s="32">
        <f t="shared" si="1"/>
        <v>1820</v>
      </c>
    </row>
    <row r="7" spans="1:5" ht="18.75" x14ac:dyDescent="0.3">
      <c r="A7" s="30" t="s">
        <v>9</v>
      </c>
      <c r="B7" s="31">
        <v>980</v>
      </c>
      <c r="C7" s="31">
        <f t="shared" si="0"/>
        <v>392</v>
      </c>
      <c r="D7" s="32">
        <f t="shared" si="1"/>
        <v>1372</v>
      </c>
    </row>
    <row r="8" spans="1:5" ht="18.75" x14ac:dyDescent="0.3">
      <c r="A8" s="30" t="s">
        <v>10</v>
      </c>
      <c r="B8" s="31">
        <v>854</v>
      </c>
      <c r="C8" s="31">
        <f t="shared" si="0"/>
        <v>341.6</v>
      </c>
      <c r="D8" s="32">
        <f t="shared" si="1"/>
        <v>1195.5999999999999</v>
      </c>
    </row>
    <row r="9" spans="1:5" ht="18.75" x14ac:dyDescent="0.3">
      <c r="A9" s="30" t="s">
        <v>11</v>
      </c>
      <c r="B9" s="31">
        <v>1100</v>
      </c>
      <c r="C9" s="31">
        <f t="shared" si="0"/>
        <v>330</v>
      </c>
      <c r="D9" s="32">
        <f t="shared" si="1"/>
        <v>1430</v>
      </c>
    </row>
    <row r="10" spans="1:5" ht="18.75" x14ac:dyDescent="0.3">
      <c r="A10" s="33"/>
      <c r="B10" s="33"/>
      <c r="C10" s="33"/>
      <c r="D10" s="33"/>
    </row>
    <row r="11" spans="1:5" ht="32.25" customHeight="1" x14ac:dyDescent="0.3">
      <c r="A11" s="29" t="s">
        <v>12</v>
      </c>
      <c r="B11" s="34">
        <v>0.4</v>
      </c>
      <c r="C11" s="33"/>
      <c r="D11" s="33"/>
    </row>
    <row r="12" spans="1:5" ht="37.5" x14ac:dyDescent="0.3">
      <c r="A12" s="29" t="s">
        <v>13</v>
      </c>
      <c r="B12" s="34">
        <v>0.3</v>
      </c>
      <c r="C12" s="33"/>
      <c r="D12" s="33"/>
      <c r="E12" s="20"/>
    </row>
  </sheetData>
  <printOptions horizontalCentered="1" verticalCentered="1" headings="1" gridLines="1"/>
  <pageMargins left="0.51181102362204722" right="0.51181102362204722" top="0.78740157480314965" bottom="0.78740157480314965" header="0.31496062992125984" footer="0.31496062992125984"/>
  <pageSetup paperSize="9" scale="12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15" zoomScaleNormal="115" workbookViewId="0">
      <selection activeCell="H5" sqref="H5"/>
    </sheetView>
  </sheetViews>
  <sheetFormatPr defaultRowHeight="15" x14ac:dyDescent="0.25"/>
  <cols>
    <col min="1" max="1" width="14.140625" customWidth="1"/>
    <col min="2" max="4" width="12.7109375" bestFit="1" customWidth="1"/>
    <col min="5" max="5" width="15.85546875" customWidth="1"/>
    <col min="6" max="6" width="16.42578125" customWidth="1"/>
    <col min="7" max="7" width="13.85546875" customWidth="1"/>
  </cols>
  <sheetData>
    <row r="1" spans="1:7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65</v>
      </c>
    </row>
    <row r="2" spans="1:7" x14ac:dyDescent="0.25">
      <c r="A2" s="2" t="s">
        <v>20</v>
      </c>
      <c r="B2" s="3">
        <v>1000</v>
      </c>
      <c r="C2" s="3">
        <v>700</v>
      </c>
      <c r="D2" s="3">
        <v>680</v>
      </c>
      <c r="E2" s="3">
        <f>SUM(B2:D2)</f>
        <v>2380</v>
      </c>
      <c r="F2" s="35">
        <f>IF(E2&lt;=5000,E2*$B$10,E2*$B$11)</f>
        <v>23.8</v>
      </c>
      <c r="G2" s="3">
        <f>E2+F2</f>
        <v>2403.8000000000002</v>
      </c>
    </row>
    <row r="3" spans="1:7" x14ac:dyDescent="0.25">
      <c r="A3" s="2" t="s">
        <v>21</v>
      </c>
      <c r="B3" s="3">
        <v>3000</v>
      </c>
      <c r="C3" s="3">
        <v>1200</v>
      </c>
      <c r="D3" s="3">
        <v>900</v>
      </c>
      <c r="E3" s="3">
        <f t="shared" ref="E3:E8" si="0">SUM(B3:D3)</f>
        <v>5100</v>
      </c>
      <c r="F3" s="35">
        <f t="shared" ref="F3:F8" si="1">IF(E3&lt;=5000,E3*$B$10,E3*$B$11)</f>
        <v>204</v>
      </c>
      <c r="G3" s="3">
        <f t="shared" ref="G3:G8" si="2">E3+F3</f>
        <v>5304</v>
      </c>
    </row>
    <row r="4" spans="1:7" x14ac:dyDescent="0.25">
      <c r="A4" s="2" t="s">
        <v>22</v>
      </c>
      <c r="B4" s="3">
        <v>500</v>
      </c>
      <c r="C4" s="3">
        <v>1000</v>
      </c>
      <c r="D4" s="3">
        <v>1400</v>
      </c>
      <c r="E4" s="3">
        <f t="shared" si="0"/>
        <v>2900</v>
      </c>
      <c r="F4" s="35">
        <f t="shared" si="1"/>
        <v>29</v>
      </c>
      <c r="G4" s="3">
        <f t="shared" si="2"/>
        <v>2929</v>
      </c>
    </row>
    <row r="5" spans="1:7" x14ac:dyDescent="0.25">
      <c r="A5" s="2" t="s">
        <v>23</v>
      </c>
      <c r="B5" s="3">
        <v>1500</v>
      </c>
      <c r="C5" s="3">
        <v>1300</v>
      </c>
      <c r="D5" s="3">
        <v>1600</v>
      </c>
      <c r="E5" s="3">
        <f t="shared" si="0"/>
        <v>4400</v>
      </c>
      <c r="F5" s="35">
        <f t="shared" si="1"/>
        <v>44</v>
      </c>
      <c r="G5" s="3">
        <f t="shared" si="2"/>
        <v>4444</v>
      </c>
    </row>
    <row r="6" spans="1:7" x14ac:dyDescent="0.25">
      <c r="A6" s="2" t="s">
        <v>24</v>
      </c>
      <c r="B6" s="3">
        <v>1700</v>
      </c>
      <c r="C6" s="3">
        <v>890</v>
      </c>
      <c r="D6" s="3">
        <v>800</v>
      </c>
      <c r="E6" s="3">
        <f t="shared" si="0"/>
        <v>3390</v>
      </c>
      <c r="F6" s="35">
        <f t="shared" si="1"/>
        <v>33.9</v>
      </c>
      <c r="G6" s="3">
        <f t="shared" si="2"/>
        <v>3423.9</v>
      </c>
    </row>
    <row r="7" spans="1:7" x14ac:dyDescent="0.25">
      <c r="A7" s="2" t="s">
        <v>25</v>
      </c>
      <c r="B7" s="3">
        <v>800</v>
      </c>
      <c r="C7" s="3">
        <v>1400</v>
      </c>
      <c r="D7" s="3">
        <v>560</v>
      </c>
      <c r="E7" s="3">
        <f t="shared" si="0"/>
        <v>2760</v>
      </c>
      <c r="F7" s="35">
        <f t="shared" si="1"/>
        <v>27.6</v>
      </c>
      <c r="G7" s="3">
        <f t="shared" si="2"/>
        <v>2787.6</v>
      </c>
    </row>
    <row r="8" spans="1:7" x14ac:dyDescent="0.25">
      <c r="A8" s="2" t="s">
        <v>26</v>
      </c>
      <c r="B8" s="3">
        <v>1200</v>
      </c>
      <c r="C8" s="3">
        <v>650</v>
      </c>
      <c r="D8" s="3">
        <v>900</v>
      </c>
      <c r="E8" s="3">
        <f t="shared" si="0"/>
        <v>2750</v>
      </c>
      <c r="F8" s="35">
        <f t="shared" si="1"/>
        <v>27.5</v>
      </c>
      <c r="G8" s="3">
        <f t="shared" si="2"/>
        <v>2777.5</v>
      </c>
    </row>
    <row r="10" spans="1:7" ht="35.25" customHeight="1" x14ac:dyDescent="0.25">
      <c r="A10" s="5" t="s">
        <v>27</v>
      </c>
      <c r="B10" s="4">
        <v>0.01</v>
      </c>
      <c r="F10" s="5" t="s">
        <v>29</v>
      </c>
      <c r="G10" s="6">
        <f>SUM(E2:E8)</f>
        <v>23680</v>
      </c>
    </row>
    <row r="11" spans="1:7" ht="33.75" customHeight="1" x14ac:dyDescent="0.25">
      <c r="A11" s="5" t="s">
        <v>28</v>
      </c>
      <c r="B11" s="4">
        <v>0.04</v>
      </c>
      <c r="F11" s="5" t="s">
        <v>30</v>
      </c>
      <c r="G11" s="6">
        <f>LARGE(E2:E8,1)</f>
        <v>5100</v>
      </c>
    </row>
    <row r="12" spans="1:7" ht="30" x14ac:dyDescent="0.25">
      <c r="F12" s="5" t="s">
        <v>31</v>
      </c>
      <c r="G12" s="6">
        <f>SMALL(E2:E8,1)</f>
        <v>2380</v>
      </c>
    </row>
    <row r="13" spans="1:7" ht="30" x14ac:dyDescent="0.25">
      <c r="F13" s="5" t="s">
        <v>32</v>
      </c>
      <c r="G13" s="6">
        <f>AVERAGE(E2:E8)</f>
        <v>3382.8571428571427</v>
      </c>
    </row>
  </sheetData>
  <printOptions horizontalCentered="1" verticalCentered="1" headings="1" gridLines="1"/>
  <pageMargins left="0.51181102362204722" right="0.51181102362204722" top="0.78740157480314965" bottom="0.78740157480314965" header="0.31496062992125984" footer="0.31496062992125984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Normal="100" workbookViewId="0">
      <selection activeCell="G5" sqref="G5"/>
    </sheetView>
  </sheetViews>
  <sheetFormatPr defaultRowHeight="15" x14ac:dyDescent="0.25"/>
  <cols>
    <col min="2" max="2" width="17.5703125" customWidth="1"/>
    <col min="3" max="3" width="15.42578125" bestFit="1" customWidth="1"/>
    <col min="4" max="4" width="21.28515625" customWidth="1"/>
    <col min="5" max="5" width="16.42578125" customWidth="1"/>
    <col min="6" max="6" width="22.28515625" customWidth="1"/>
  </cols>
  <sheetData>
    <row r="1" spans="1:6" ht="19.5" thickBot="1" x14ac:dyDescent="0.35">
      <c r="A1" s="23" t="s">
        <v>33</v>
      </c>
      <c r="B1" s="24"/>
      <c r="C1" s="24"/>
      <c r="D1" s="24"/>
      <c r="E1" s="24"/>
      <c r="F1" s="25"/>
    </row>
    <row r="2" spans="1:6" x14ac:dyDescent="0.25">
      <c r="A2" s="7" t="s">
        <v>34</v>
      </c>
      <c r="B2" s="11" t="s">
        <v>0</v>
      </c>
      <c r="C2" s="11" t="s">
        <v>35</v>
      </c>
      <c r="D2" s="11" t="s">
        <v>36</v>
      </c>
      <c r="E2" s="11" t="s">
        <v>37</v>
      </c>
      <c r="F2" s="11" t="s">
        <v>38</v>
      </c>
    </row>
    <row r="3" spans="1:6" x14ac:dyDescent="0.25">
      <c r="A3" s="1">
        <v>345</v>
      </c>
      <c r="B3" s="10" t="s">
        <v>39</v>
      </c>
      <c r="C3" s="12">
        <v>806</v>
      </c>
      <c r="D3" s="13">
        <f>IF(C3&lt;1000,200,150)</f>
        <v>200</v>
      </c>
      <c r="E3" s="21">
        <f>C3*8%</f>
        <v>64.48</v>
      </c>
      <c r="F3" s="13">
        <f>C3+D3-E3</f>
        <v>941.52</v>
      </c>
    </row>
    <row r="4" spans="1:6" x14ac:dyDescent="0.25">
      <c r="A4" s="1">
        <v>234</v>
      </c>
      <c r="B4" s="10" t="s">
        <v>40</v>
      </c>
      <c r="C4" s="12">
        <v>2300</v>
      </c>
      <c r="D4" s="13">
        <f t="shared" ref="D4:D11" si="0">IF(C4&lt;1000,200,150)</f>
        <v>150</v>
      </c>
      <c r="E4" s="21">
        <f t="shared" ref="E4:E10" si="1">C4*8%</f>
        <v>184</v>
      </c>
      <c r="F4" s="13">
        <f t="shared" ref="F4:F10" si="2">C4+D4-E4</f>
        <v>2266</v>
      </c>
    </row>
    <row r="5" spans="1:6" x14ac:dyDescent="0.25">
      <c r="A5" s="1">
        <v>722</v>
      </c>
      <c r="B5" s="10" t="s">
        <v>44</v>
      </c>
      <c r="C5" s="12">
        <v>1800</v>
      </c>
      <c r="D5" s="13">
        <f t="shared" si="0"/>
        <v>150</v>
      </c>
      <c r="E5" s="21">
        <f t="shared" si="1"/>
        <v>144</v>
      </c>
      <c r="F5" s="13">
        <f t="shared" si="2"/>
        <v>1806</v>
      </c>
    </row>
    <row r="6" spans="1:6" x14ac:dyDescent="0.25">
      <c r="A6" s="1">
        <v>438</v>
      </c>
      <c r="B6" s="10" t="s">
        <v>45</v>
      </c>
      <c r="C6" s="12">
        <v>890</v>
      </c>
      <c r="D6" s="13">
        <f t="shared" si="0"/>
        <v>200</v>
      </c>
      <c r="E6" s="21">
        <f t="shared" si="1"/>
        <v>71.2</v>
      </c>
      <c r="F6" s="13">
        <f t="shared" si="2"/>
        <v>1018.8</v>
      </c>
    </row>
    <row r="7" spans="1:6" x14ac:dyDescent="0.25">
      <c r="A7" s="1">
        <v>567</v>
      </c>
      <c r="B7" s="10" t="s">
        <v>46</v>
      </c>
      <c r="C7" s="12">
        <v>1100</v>
      </c>
      <c r="D7" s="13">
        <f t="shared" si="0"/>
        <v>150</v>
      </c>
      <c r="E7" s="21">
        <f t="shared" si="1"/>
        <v>88</v>
      </c>
      <c r="F7" s="13">
        <f t="shared" si="2"/>
        <v>1162</v>
      </c>
    </row>
    <row r="8" spans="1:6" x14ac:dyDescent="0.25">
      <c r="A8" s="1">
        <v>678</v>
      </c>
      <c r="B8" s="10" t="s">
        <v>41</v>
      </c>
      <c r="C8" s="12">
        <v>530</v>
      </c>
      <c r="D8" s="13">
        <f t="shared" si="0"/>
        <v>200</v>
      </c>
      <c r="E8" s="21">
        <f t="shared" si="1"/>
        <v>42.4</v>
      </c>
      <c r="F8" s="13">
        <f t="shared" si="2"/>
        <v>687.6</v>
      </c>
    </row>
    <row r="9" spans="1:6" x14ac:dyDescent="0.25">
      <c r="A9" s="1">
        <v>365</v>
      </c>
      <c r="B9" s="10" t="s">
        <v>42</v>
      </c>
      <c r="C9" s="12">
        <v>1230</v>
      </c>
      <c r="D9" s="13">
        <f t="shared" si="0"/>
        <v>150</v>
      </c>
      <c r="E9" s="21">
        <f t="shared" si="1"/>
        <v>98.4</v>
      </c>
      <c r="F9" s="13">
        <f t="shared" si="2"/>
        <v>1281.5999999999999</v>
      </c>
    </row>
    <row r="10" spans="1:6" x14ac:dyDescent="0.25">
      <c r="A10" s="1">
        <v>412</v>
      </c>
      <c r="B10" s="10" t="s">
        <v>43</v>
      </c>
      <c r="C10" s="12">
        <v>764</v>
      </c>
      <c r="D10" s="13">
        <f t="shared" si="0"/>
        <v>200</v>
      </c>
      <c r="E10" s="21">
        <f t="shared" si="1"/>
        <v>61.120000000000005</v>
      </c>
      <c r="F10" s="13">
        <f t="shared" si="2"/>
        <v>902.88</v>
      </c>
    </row>
    <row r="11" spans="1:6" x14ac:dyDescent="0.25">
      <c r="B11" s="8" t="s">
        <v>18</v>
      </c>
      <c r="C11" s="12">
        <f>SUM(C3:C10)</f>
        <v>9420</v>
      </c>
      <c r="D11" s="12">
        <f t="shared" ref="D11:F11" si="3">SUM(D3:D10)</f>
        <v>1400</v>
      </c>
      <c r="E11" s="12">
        <f t="shared" si="3"/>
        <v>753.6</v>
      </c>
      <c r="F11" s="12">
        <f t="shared" si="3"/>
        <v>10066.4</v>
      </c>
    </row>
    <row r="13" spans="1:6" x14ac:dyDescent="0.25">
      <c r="A13" s="9"/>
    </row>
    <row r="16" spans="1:6" x14ac:dyDescent="0.25">
      <c r="A16" s="9"/>
    </row>
  </sheetData>
  <mergeCells count="1">
    <mergeCell ref="A1:F1"/>
  </mergeCells>
  <printOptions horizontalCentered="1" verticalCentered="1" headings="1" gridLines="1"/>
  <pageMargins left="0.51181102362204722" right="0.51181102362204722" top="0.78740157480314965" bottom="0.78740157480314965" header="0.31496062992125984" footer="0.31496062992125984"/>
  <pageSetup scale="11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zoomScaleNormal="100" workbookViewId="0">
      <selection activeCell="I10" sqref="I10"/>
    </sheetView>
  </sheetViews>
  <sheetFormatPr defaultRowHeight="15" x14ac:dyDescent="0.25"/>
  <cols>
    <col min="1" max="5" width="15" customWidth="1"/>
    <col min="6" max="6" width="26.7109375" customWidth="1"/>
    <col min="7" max="7" width="15.140625" customWidth="1"/>
  </cols>
  <sheetData>
    <row r="1" spans="1:9" ht="18.75" x14ac:dyDescent="0.3">
      <c r="A1" s="36" t="s">
        <v>47</v>
      </c>
      <c r="B1" s="37"/>
      <c r="C1" s="37"/>
      <c r="D1" s="37"/>
      <c r="E1" s="37"/>
      <c r="F1" s="37"/>
      <c r="G1" s="37"/>
    </row>
    <row r="2" spans="1:9" x14ac:dyDescent="0.25">
      <c r="A2" s="7" t="s">
        <v>48</v>
      </c>
      <c r="B2" s="7" t="s">
        <v>49</v>
      </c>
      <c r="C2" s="7" t="s">
        <v>50</v>
      </c>
      <c r="D2" s="14" t="s">
        <v>51</v>
      </c>
      <c r="E2" s="7" t="s">
        <v>52</v>
      </c>
      <c r="F2" s="14" t="s">
        <v>37</v>
      </c>
      <c r="G2" s="14" t="s">
        <v>66</v>
      </c>
    </row>
    <row r="3" spans="1:9" x14ac:dyDescent="0.25">
      <c r="A3" s="2" t="s">
        <v>53</v>
      </c>
      <c r="B3" s="2" t="s">
        <v>54</v>
      </c>
      <c r="C3" s="15">
        <f>IF(B3="advogado",$B$13,$B$14)</f>
        <v>23</v>
      </c>
      <c r="D3" s="1">
        <v>70</v>
      </c>
      <c r="E3" s="16">
        <f>C3*D3</f>
        <v>1610</v>
      </c>
      <c r="F3" s="17">
        <f>IF(E3&lt;= 2000,E3*$E$14,E3*$E$15)</f>
        <v>161</v>
      </c>
      <c r="G3" s="38">
        <f>E3-F3</f>
        <v>1449</v>
      </c>
    </row>
    <row r="4" spans="1:9" x14ac:dyDescent="0.25">
      <c r="A4" s="2" t="s">
        <v>55</v>
      </c>
      <c r="B4" s="2" t="s">
        <v>54</v>
      </c>
      <c r="C4" s="15">
        <f t="shared" ref="C4:C11" si="0">IF(B4="advogado",$B$13,$B$14)</f>
        <v>23</v>
      </c>
      <c r="D4" s="1">
        <v>80</v>
      </c>
      <c r="E4" s="16">
        <f t="shared" ref="E4:E11" si="1">C4*D4</f>
        <v>1840</v>
      </c>
      <c r="F4" s="17">
        <f t="shared" ref="F4:F10" si="2">IF(E4&lt;= 2000,E4*$E$14,E4*$E$15)</f>
        <v>184</v>
      </c>
      <c r="G4" s="38">
        <f t="shared" ref="G4:G11" si="3">E4-F4</f>
        <v>1656</v>
      </c>
    </row>
    <row r="5" spans="1:9" x14ac:dyDescent="0.25">
      <c r="A5" s="2" t="s">
        <v>56</v>
      </c>
      <c r="B5" s="2" t="s">
        <v>57</v>
      </c>
      <c r="C5" s="15">
        <f t="shared" si="0"/>
        <v>25</v>
      </c>
      <c r="D5" s="1">
        <v>85</v>
      </c>
      <c r="E5" s="16">
        <f t="shared" si="1"/>
        <v>2125</v>
      </c>
      <c r="F5" s="17">
        <f t="shared" si="2"/>
        <v>425</v>
      </c>
      <c r="G5" s="38">
        <f t="shared" si="3"/>
        <v>1700</v>
      </c>
    </row>
    <row r="6" spans="1:9" x14ac:dyDescent="0.25">
      <c r="A6" s="2" t="s">
        <v>58</v>
      </c>
      <c r="B6" s="2" t="s">
        <v>57</v>
      </c>
      <c r="C6" s="15">
        <f t="shared" si="0"/>
        <v>25</v>
      </c>
      <c r="D6" s="1">
        <v>90</v>
      </c>
      <c r="E6" s="16">
        <f t="shared" si="1"/>
        <v>2250</v>
      </c>
      <c r="F6" s="17">
        <f t="shared" si="2"/>
        <v>450</v>
      </c>
      <c r="G6" s="38">
        <f t="shared" si="3"/>
        <v>1800</v>
      </c>
    </row>
    <row r="7" spans="1:9" x14ac:dyDescent="0.25">
      <c r="A7" s="2" t="s">
        <v>11</v>
      </c>
      <c r="B7" s="2" t="s">
        <v>54</v>
      </c>
      <c r="C7" s="15">
        <f t="shared" si="0"/>
        <v>23</v>
      </c>
      <c r="D7" s="1">
        <v>90</v>
      </c>
      <c r="E7" s="16">
        <f t="shared" si="1"/>
        <v>2070</v>
      </c>
      <c r="F7" s="17">
        <f t="shared" si="2"/>
        <v>414</v>
      </c>
      <c r="G7" s="38">
        <f t="shared" si="3"/>
        <v>1656</v>
      </c>
    </row>
    <row r="8" spans="1:9" x14ac:dyDescent="0.25">
      <c r="A8" s="2" t="s">
        <v>59</v>
      </c>
      <c r="B8" s="2" t="s">
        <v>57</v>
      </c>
      <c r="C8" s="15">
        <f t="shared" si="0"/>
        <v>25</v>
      </c>
      <c r="D8" s="1">
        <v>100</v>
      </c>
      <c r="E8" s="16">
        <f t="shared" si="1"/>
        <v>2500</v>
      </c>
      <c r="F8" s="17">
        <f t="shared" si="2"/>
        <v>500</v>
      </c>
      <c r="G8" s="38">
        <f t="shared" si="3"/>
        <v>2000</v>
      </c>
    </row>
    <row r="9" spans="1:9" x14ac:dyDescent="0.25">
      <c r="A9" s="2" t="s">
        <v>60</v>
      </c>
      <c r="B9" s="2" t="s">
        <v>57</v>
      </c>
      <c r="C9" s="15">
        <f t="shared" si="0"/>
        <v>25</v>
      </c>
      <c r="D9" s="1">
        <v>105</v>
      </c>
      <c r="E9" s="16">
        <f t="shared" si="1"/>
        <v>2625</v>
      </c>
      <c r="F9" s="17">
        <f t="shared" si="2"/>
        <v>525</v>
      </c>
      <c r="G9" s="38">
        <f t="shared" si="3"/>
        <v>2100</v>
      </c>
    </row>
    <row r="10" spans="1:9" x14ac:dyDescent="0.25">
      <c r="A10" s="2" t="s">
        <v>61</v>
      </c>
      <c r="B10" s="2" t="s">
        <v>54</v>
      </c>
      <c r="C10" s="15">
        <f t="shared" si="0"/>
        <v>23</v>
      </c>
      <c r="D10" s="1">
        <v>110</v>
      </c>
      <c r="E10" s="16">
        <f t="shared" si="1"/>
        <v>2530</v>
      </c>
      <c r="F10" s="17">
        <f t="shared" si="2"/>
        <v>506</v>
      </c>
      <c r="G10" s="38">
        <f t="shared" si="3"/>
        <v>2024</v>
      </c>
    </row>
    <row r="11" spans="1:9" x14ac:dyDescent="0.25">
      <c r="A11" s="2" t="s">
        <v>62</v>
      </c>
      <c r="B11" s="2" t="s">
        <v>57</v>
      </c>
      <c r="C11" s="15">
        <f t="shared" si="0"/>
        <v>25</v>
      </c>
      <c r="D11" s="1">
        <v>130</v>
      </c>
      <c r="E11" s="16">
        <f t="shared" si="1"/>
        <v>3250</v>
      </c>
      <c r="F11" s="17">
        <f>IF(E11&lt;= 2000,E11*$E$14,E11*$E$15)</f>
        <v>650</v>
      </c>
      <c r="G11" s="38">
        <f t="shared" si="3"/>
        <v>2600</v>
      </c>
      <c r="I11" s="22"/>
    </row>
    <row r="13" spans="1:9" x14ac:dyDescent="0.25">
      <c r="A13" s="19" t="s">
        <v>54</v>
      </c>
      <c r="B13" s="17">
        <v>23</v>
      </c>
      <c r="D13" s="26" t="s">
        <v>37</v>
      </c>
      <c r="E13" s="26"/>
    </row>
    <row r="14" spans="1:9" x14ac:dyDescent="0.25">
      <c r="A14" s="19" t="s">
        <v>57</v>
      </c>
      <c r="B14" s="17">
        <v>25</v>
      </c>
      <c r="D14" s="2" t="s">
        <v>63</v>
      </c>
      <c r="E14" s="18">
        <v>0.1</v>
      </c>
    </row>
    <row r="15" spans="1:9" x14ac:dyDescent="0.25">
      <c r="D15" s="2" t="s">
        <v>64</v>
      </c>
      <c r="E15" s="18">
        <v>0.2</v>
      </c>
    </row>
    <row r="17" spans="1:7" x14ac:dyDescent="0.25">
      <c r="A17" s="27"/>
      <c r="B17" s="27"/>
      <c r="C17" s="27"/>
      <c r="D17" s="27"/>
      <c r="E17" s="27"/>
      <c r="F17" s="27"/>
    </row>
    <row r="18" spans="1:7" x14ac:dyDescent="0.25">
      <c r="A18" s="27"/>
      <c r="B18" s="27"/>
      <c r="C18" s="27"/>
      <c r="D18" s="27"/>
      <c r="E18" s="27"/>
      <c r="F18" s="27"/>
    </row>
    <row r="19" spans="1:7" x14ac:dyDescent="0.25">
      <c r="A19" s="28"/>
      <c r="B19" s="28"/>
      <c r="C19" s="28"/>
      <c r="D19" s="28"/>
      <c r="E19" s="28"/>
      <c r="F19" s="28"/>
      <c r="G19" s="28"/>
    </row>
  </sheetData>
  <mergeCells count="5">
    <mergeCell ref="D13:E13"/>
    <mergeCell ref="A17:F17"/>
    <mergeCell ref="A18:F18"/>
    <mergeCell ref="A19:G19"/>
    <mergeCell ref="A1:G1"/>
  </mergeCells>
  <printOptions horizontalCentered="1" verticalCentered="1" headings="1" gridLines="1"/>
  <pageMargins left="0.51181102362204722" right="0.51181102362204722" top="0.78740157480314965" bottom="0.78740157480314965" header="0.31496062992125984" footer="0.31496062992125984"/>
  <pageSetup scale="1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SALÁRIO</vt:lpstr>
      <vt:lpstr>VENDAS</vt:lpstr>
      <vt:lpstr>FOLHA DE PAGAMENTO</vt:lpstr>
      <vt:lpstr>SALÁRIOS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LAB2-MICRO11</dc:creator>
  <cp:lastModifiedBy>Carlos Henrique</cp:lastModifiedBy>
  <cp:lastPrinted>2018-04-12T12:42:18Z</cp:lastPrinted>
  <dcterms:created xsi:type="dcterms:W3CDTF">2018-04-06T17:41:51Z</dcterms:created>
  <dcterms:modified xsi:type="dcterms:W3CDTF">2019-12-29T23:28:28Z</dcterms:modified>
</cp:coreProperties>
</file>