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fuentes\Documents\Carlos\Templates\HX_comparison\"/>
    </mc:Choice>
  </mc:AlternateContent>
  <xr:revisionPtr revIDLastSave="0" documentId="13_ncr:1_{139A6CA0-EBF7-42E1-8C72-21DE41A694F2}" xr6:coauthVersionLast="45" xr6:coauthVersionMax="45" xr10:uidLastSave="{00000000-0000-0000-0000-000000000000}"/>
  <bookViews>
    <workbookView xWindow="-120" yWindow="-120" windowWidth="27330" windowHeight="16440" xr2:uid="{A2D2B2AD-A1EA-461E-AD45-81D11BBAE82F}"/>
  </bookViews>
  <sheets>
    <sheet name="LTR" sheetId="1" r:id="rId1"/>
  </sheets>
  <externalReferences>
    <externalReference r:id="rId2"/>
  </externalReference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4" i="1" l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85" i="1"/>
  <c r="K86" i="1"/>
  <c r="K87" i="1"/>
  <c r="K68" i="1"/>
  <c r="E73" i="1"/>
  <c r="E50" i="1"/>
  <c r="C72" i="1"/>
  <c r="E72" i="1"/>
  <c r="C75" i="1"/>
  <c r="C49" i="1" l="1"/>
  <c r="E49" i="1" s="1"/>
  <c r="C26" i="1"/>
  <c r="E26" i="1" s="1"/>
  <c r="E27" i="1" s="1"/>
  <c r="C8" i="1"/>
  <c r="E8" i="1" s="1"/>
  <c r="C52" i="1"/>
  <c r="C11" i="1"/>
  <c r="C29" i="1"/>
  <c r="K64" i="1" l="1"/>
  <c r="K56" i="1"/>
  <c r="K47" i="1"/>
  <c r="K58" i="1"/>
  <c r="K46" i="1"/>
  <c r="K50" i="1"/>
  <c r="K63" i="1"/>
  <c r="K55" i="1"/>
  <c r="K49" i="1"/>
  <c r="K62" i="1"/>
  <c r="K54" i="1"/>
  <c r="K61" i="1"/>
  <c r="K53" i="1"/>
  <c r="K60" i="1"/>
  <c r="K52" i="1"/>
  <c r="K48" i="1"/>
  <c r="K51" i="1"/>
  <c r="K57" i="1"/>
  <c r="K59" i="1"/>
  <c r="K45" i="1"/>
  <c r="K41" i="1"/>
  <c r="K33" i="1"/>
  <c r="K36" i="1"/>
  <c r="K24" i="1"/>
  <c r="K35" i="1"/>
  <c r="K23" i="1"/>
  <c r="K27" i="1"/>
  <c r="K40" i="1"/>
  <c r="K32" i="1"/>
  <c r="K26" i="1"/>
  <c r="K39" i="1"/>
  <c r="K31" i="1"/>
  <c r="K38" i="1"/>
  <c r="K30" i="1"/>
  <c r="K37" i="1"/>
  <c r="K29" i="1"/>
  <c r="K25" i="1"/>
  <c r="K28" i="1"/>
  <c r="K34" i="1"/>
  <c r="K22" i="1"/>
  <c r="K18" i="1"/>
  <c r="K5" i="1"/>
  <c r="K13" i="1"/>
  <c r="K7" i="1"/>
  <c r="K11" i="1"/>
  <c r="K17" i="1"/>
  <c r="K10" i="1"/>
  <c r="K4" i="1"/>
  <c r="K16" i="1"/>
  <c r="K9" i="1"/>
  <c r="K15" i="1"/>
  <c r="K8" i="1"/>
  <c r="K14" i="1"/>
  <c r="K12" i="1"/>
  <c r="K6" i="1"/>
</calcChain>
</file>

<file path=xl/sharedStrings.xml><?xml version="1.0" encoding="utf-8"?>
<sst xmlns="http://schemas.openxmlformats.org/spreadsheetml/2006/main" count="112" uniqueCount="27">
  <si>
    <t>Keihin LTR</t>
  </si>
  <si>
    <t>Slv MFR</t>
  </si>
  <si>
    <t>Mstr MFR</t>
  </si>
  <si>
    <t>Q/ETD</t>
  </si>
  <si>
    <t>Slv Air speed</t>
  </si>
  <si>
    <t>To plot in Matlab</t>
  </si>
  <si>
    <t>kg/s</t>
  </si>
  <si>
    <t>W/K</t>
  </si>
  <si>
    <t>m/s</t>
  </si>
  <si>
    <t>Slv MFR (kg/s)</t>
  </si>
  <si>
    <t>Height</t>
  </si>
  <si>
    <t>mm</t>
  </si>
  <si>
    <t>Width</t>
  </si>
  <si>
    <t>Mstr MFR (kg/s)</t>
  </si>
  <si>
    <t>Depth</t>
  </si>
  <si>
    <t>Frontal area</t>
  </si>
  <si>
    <t>mm2</t>
  </si>
  <si>
    <t>m2</t>
  </si>
  <si>
    <t>Air temp</t>
  </si>
  <si>
    <t>°C</t>
  </si>
  <si>
    <t>To plot in Matlab (with Air speeds)</t>
  </si>
  <si>
    <t>Air density</t>
  </si>
  <si>
    <t>kg/m3</t>
  </si>
  <si>
    <t>Slv Air speed (m/s)</t>
  </si>
  <si>
    <t>MinAn LTR</t>
  </si>
  <si>
    <t>Denso LTR</t>
  </si>
  <si>
    <t>Baoneng LTR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</si>
</sst>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 applyAlignment="1">
      <alignment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4" borderId="0" xfId="0" applyFill="1"/>
    <xf numFmtId="0" fontId="0" fillId="6" borderId="0" xfId="0" applyFill="1"/>
    <xf numFmtId="0" fontId="0" fillId="0" borderId="0" xfId="0" applyAlignment="1"/>
    <xf numFmtId="0" fontId="2" fillId="2" borderId="0" xfId="0" applyFont="1" applyFill="1"/>
    <xf numFmtId="9" fontId="0" fillId="0" borderId="0" xfId="1" applyFont="1"/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vertical="center" wrapText="1"/>
    </xf>
    <xf numFmtId="165" fontId="0" fillId="6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los%20fuentes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80200-DB6B-4E7E-9F3D-947C80D357E5}">
  <sheetPr>
    <tabColor theme="7" tint="-0.249977111117893"/>
  </sheetPr>
  <dimension ref="B2:S87"/>
  <sheetViews>
    <sheetView tabSelected="1" zoomScale="90" zoomScaleNormal="90" workbookViewId="0">
      <selection activeCell="X22" sqref="X22"/>
    </sheetView>
  </sheetViews>
  <sheetFormatPr defaultRowHeight="15" x14ac:dyDescent="0.25"/>
  <cols>
    <col min="2" max="2" width="13" customWidth="1"/>
    <col min="11" max="11" width="12.5703125" customWidth="1"/>
  </cols>
  <sheetData>
    <row r="2" spans="2:19" x14ac:dyDescent="0.25">
      <c r="B2" s="1" t="s">
        <v>0</v>
      </c>
      <c r="C2" s="2"/>
      <c r="G2" s="3" t="s">
        <v>1</v>
      </c>
      <c r="H2" s="3" t="s">
        <v>2</v>
      </c>
      <c r="I2" s="3" t="s">
        <v>3</v>
      </c>
      <c r="J2" s="3"/>
      <c r="K2" s="4" t="s">
        <v>4</v>
      </c>
      <c r="M2" s="5" t="s">
        <v>5</v>
      </c>
    </row>
    <row r="3" spans="2:19" x14ac:dyDescent="0.25">
      <c r="G3" s="3" t="s">
        <v>6</v>
      </c>
      <c r="H3" s="3" t="s">
        <v>6</v>
      </c>
      <c r="I3" s="3" t="s">
        <v>7</v>
      </c>
      <c r="J3" s="3"/>
      <c r="K3" s="3" t="s">
        <v>8</v>
      </c>
      <c r="O3" s="11" t="s">
        <v>9</v>
      </c>
      <c r="P3" s="11"/>
      <c r="Q3" s="11"/>
      <c r="R3" s="11"/>
      <c r="S3" s="11"/>
    </row>
    <row r="4" spans="2:19" x14ac:dyDescent="0.25">
      <c r="B4" t="s">
        <v>10</v>
      </c>
      <c r="C4">
        <v>400</v>
      </c>
      <c r="D4" t="s">
        <v>11</v>
      </c>
      <c r="G4">
        <v>0.34565099999999999</v>
      </c>
      <c r="H4">
        <v>0.18403420000000001</v>
      </c>
      <c r="I4">
        <v>194.52735999999999</v>
      </c>
      <c r="K4">
        <f t="shared" ref="K4:K12" si="0">(G4/$C$11)/$E$8</f>
        <v>1.0474690327887113</v>
      </c>
      <c r="N4">
        <v>0</v>
      </c>
      <c r="O4" s="6">
        <v>0.34565099999999999</v>
      </c>
      <c r="P4" s="6">
        <v>0.69075600000000004</v>
      </c>
      <c r="Q4" s="6">
        <v>1.38056</v>
      </c>
      <c r="R4" s="6">
        <v>2.0670000000000002</v>
      </c>
      <c r="S4" s="6">
        <v>2.7528800000000002</v>
      </c>
    </row>
    <row r="5" spans="2:19" x14ac:dyDescent="0.25">
      <c r="B5" t="s">
        <v>12</v>
      </c>
      <c r="C5">
        <v>720</v>
      </c>
      <c r="D5" t="s">
        <v>11</v>
      </c>
      <c r="G5">
        <v>0.34565099999999999</v>
      </c>
      <c r="H5">
        <v>0.34433701999999999</v>
      </c>
      <c r="I5">
        <v>217.84871000000001</v>
      </c>
      <c r="K5">
        <f t="shared" si="0"/>
        <v>1.0474690327887113</v>
      </c>
      <c r="M5" s="12" t="s">
        <v>13</v>
      </c>
      <c r="N5" s="7">
        <v>0.18403420000000001</v>
      </c>
      <c r="O5">
        <v>194.52735999999999</v>
      </c>
      <c r="P5">
        <v>258.50146000000001</v>
      </c>
      <c r="Q5">
        <v>320.3039</v>
      </c>
      <c r="R5">
        <v>356.04730000000001</v>
      </c>
      <c r="S5">
        <v>402.36038000000002</v>
      </c>
    </row>
    <row r="6" spans="2:19" x14ac:dyDescent="0.25">
      <c r="B6" t="s">
        <v>14</v>
      </c>
      <c r="C6">
        <v>18</v>
      </c>
      <c r="D6" t="s">
        <v>11</v>
      </c>
      <c r="G6">
        <v>0.34565099999999999</v>
      </c>
      <c r="H6">
        <v>0.53216916000000003</v>
      </c>
      <c r="I6">
        <v>226.54877999999999</v>
      </c>
      <c r="K6">
        <f t="shared" si="0"/>
        <v>1.0474690327887113</v>
      </c>
      <c r="M6" s="12"/>
      <c r="N6" s="7">
        <v>0.34433701999999999</v>
      </c>
      <c r="O6">
        <v>217.84871000000001</v>
      </c>
      <c r="P6">
        <v>304.36304000000001</v>
      </c>
      <c r="Q6">
        <v>396.70663000000002</v>
      </c>
      <c r="R6">
        <v>452.46996999999999</v>
      </c>
      <c r="S6">
        <v>506.16672</v>
      </c>
    </row>
    <row r="7" spans="2:19" x14ac:dyDescent="0.25">
      <c r="G7">
        <v>0.69075600000000004</v>
      </c>
      <c r="H7">
        <v>0.18270338</v>
      </c>
      <c r="I7">
        <v>258.50146000000001</v>
      </c>
      <c r="K7">
        <f t="shared" si="0"/>
        <v>2.0932834541575152</v>
      </c>
      <c r="M7" s="12"/>
      <c r="N7" s="7">
        <v>0.53216916000000003</v>
      </c>
      <c r="O7">
        <v>226.54877999999999</v>
      </c>
      <c r="P7">
        <v>322.1028</v>
      </c>
      <c r="Q7">
        <v>428.86777000000001</v>
      </c>
      <c r="R7">
        <v>495.2106</v>
      </c>
      <c r="S7">
        <v>561.30579999999998</v>
      </c>
    </row>
    <row r="8" spans="2:19" x14ac:dyDescent="0.25">
      <c r="B8" t="s">
        <v>15</v>
      </c>
      <c r="C8">
        <f>C5*C4</f>
        <v>288000</v>
      </c>
      <c r="D8" t="s">
        <v>16</v>
      </c>
      <c r="E8">
        <f>C8/1000000</f>
        <v>0.28799999999999998</v>
      </c>
      <c r="F8" t="s">
        <v>17</v>
      </c>
      <c r="G8">
        <v>0.69075600000000004</v>
      </c>
      <c r="H8">
        <v>0.34591493000000001</v>
      </c>
      <c r="I8">
        <v>304.36304000000001</v>
      </c>
      <c r="K8">
        <f t="shared" si="0"/>
        <v>2.0932834541575152</v>
      </c>
      <c r="M8" s="8"/>
    </row>
    <row r="9" spans="2:19" x14ac:dyDescent="0.25">
      <c r="G9">
        <v>0.69075600000000004</v>
      </c>
      <c r="H9">
        <v>0.53189989999999998</v>
      </c>
      <c r="I9">
        <v>322.1028</v>
      </c>
      <c r="K9">
        <f t="shared" si="0"/>
        <v>2.0932834541575152</v>
      </c>
      <c r="M9" s="8"/>
    </row>
    <row r="10" spans="2:19" x14ac:dyDescent="0.25">
      <c r="B10" t="s">
        <v>18</v>
      </c>
      <c r="C10">
        <v>35</v>
      </c>
      <c r="D10" t="s">
        <v>19</v>
      </c>
      <c r="G10">
        <v>1.38056</v>
      </c>
      <c r="H10">
        <v>0.18294584999999999</v>
      </c>
      <c r="I10">
        <v>320.3039</v>
      </c>
      <c r="K10">
        <f t="shared" si="0"/>
        <v>4.1836819448136522</v>
      </c>
      <c r="M10" s="5" t="s">
        <v>20</v>
      </c>
    </row>
    <row r="11" spans="2:19" x14ac:dyDescent="0.25">
      <c r="B11" t="s">
        <v>21</v>
      </c>
      <c r="C11">
        <f>[1]!PropsSI("D","T",C10+273.15,"P",101325,"Air")</f>
        <v>1.1457876517247123</v>
      </c>
      <c r="D11" t="s">
        <v>22</v>
      </c>
      <c r="G11">
        <v>1.38056</v>
      </c>
      <c r="H11">
        <v>0.34511639999999999</v>
      </c>
      <c r="I11">
        <v>396.70663000000002</v>
      </c>
      <c r="K11">
        <f t="shared" si="0"/>
        <v>4.1836819448136522</v>
      </c>
      <c r="O11" s="11" t="s">
        <v>23</v>
      </c>
      <c r="P11" s="11"/>
      <c r="Q11" s="11"/>
      <c r="R11" s="11"/>
      <c r="S11" s="11"/>
    </row>
    <row r="12" spans="2:19" x14ac:dyDescent="0.25">
      <c r="G12">
        <v>1.38056</v>
      </c>
      <c r="H12">
        <v>0.53176290000000004</v>
      </c>
      <c r="I12">
        <v>428.86777000000001</v>
      </c>
      <c r="K12">
        <f t="shared" si="0"/>
        <v>4.1836819448136522</v>
      </c>
      <c r="N12">
        <v>0</v>
      </c>
      <c r="O12" s="6">
        <v>1.0474690327887113</v>
      </c>
      <c r="P12" s="6">
        <v>2.0932834541575147</v>
      </c>
      <c r="Q12" s="6">
        <v>4.1836819448136513</v>
      </c>
      <c r="R12" s="6">
        <v>6.2638860896518933</v>
      </c>
      <c r="S12" s="6">
        <v>8.3423931971363832</v>
      </c>
    </row>
    <row r="13" spans="2:19" x14ac:dyDescent="0.25">
      <c r="G13">
        <v>2.0670000000000002</v>
      </c>
      <c r="H13">
        <v>0.18495990000000001</v>
      </c>
      <c r="I13">
        <v>356.04730000000001</v>
      </c>
      <c r="K13">
        <f t="shared" ref="K13" si="1">(G13/$C$11)/$E$8</f>
        <v>6.2638860896518942</v>
      </c>
      <c r="M13" s="12" t="s">
        <v>13</v>
      </c>
      <c r="N13" s="7">
        <v>0.18403420000000001</v>
      </c>
      <c r="O13">
        <v>194.52735999999999</v>
      </c>
      <c r="P13">
        <v>258.50146000000001</v>
      </c>
      <c r="Q13">
        <v>320.3039</v>
      </c>
      <c r="R13">
        <v>356.04730000000001</v>
      </c>
      <c r="S13">
        <v>402.36038000000002</v>
      </c>
    </row>
    <row r="14" spans="2:19" x14ac:dyDescent="0.25">
      <c r="G14">
        <v>2.0670000000000002</v>
      </c>
      <c r="H14">
        <v>0.34541470000000002</v>
      </c>
      <c r="I14">
        <v>452.46996999999999</v>
      </c>
      <c r="K14">
        <f>(G14/$C$11)/$E$8</f>
        <v>6.2638860896518942</v>
      </c>
      <c r="M14" s="12"/>
      <c r="N14" s="7">
        <v>0.34433701999999999</v>
      </c>
      <c r="O14">
        <v>217.84871000000001</v>
      </c>
      <c r="P14">
        <v>304.36304000000001</v>
      </c>
      <c r="Q14">
        <v>396.70663000000002</v>
      </c>
      <c r="R14">
        <v>452.46996999999999</v>
      </c>
      <c r="S14">
        <v>506.16672</v>
      </c>
    </row>
    <row r="15" spans="2:19" x14ac:dyDescent="0.25">
      <c r="G15">
        <v>2.0670000000000002</v>
      </c>
      <c r="H15">
        <v>0.53056490000000001</v>
      </c>
      <c r="I15">
        <v>495.2106</v>
      </c>
      <c r="K15">
        <f>(G15/$C$11)/$E$8</f>
        <v>6.2638860896518942</v>
      </c>
      <c r="M15" s="12"/>
      <c r="N15" s="7">
        <v>0.53216916000000003</v>
      </c>
      <c r="O15">
        <v>226.54877999999999</v>
      </c>
      <c r="P15">
        <v>322.1028</v>
      </c>
      <c r="Q15">
        <v>428.86777000000001</v>
      </c>
      <c r="R15">
        <v>495.2106</v>
      </c>
      <c r="S15">
        <v>561.30579999999998</v>
      </c>
    </row>
    <row r="16" spans="2:19" x14ac:dyDescent="0.25">
      <c r="G16">
        <v>2.7528800000000002</v>
      </c>
      <c r="H16">
        <v>0.19978315999999999</v>
      </c>
      <c r="I16">
        <v>402.36038000000002</v>
      </c>
      <c r="K16">
        <f>(G16/$C$11)/$E$8</f>
        <v>8.3423931971363832</v>
      </c>
    </row>
    <row r="17" spans="2:18" x14ac:dyDescent="0.25">
      <c r="G17">
        <v>2.7528800000000002</v>
      </c>
      <c r="H17">
        <v>0.34548905000000002</v>
      </c>
      <c r="I17">
        <v>506.16672</v>
      </c>
      <c r="K17">
        <f>(G17/$C$11)/$E$8</f>
        <v>8.3423931971363832</v>
      </c>
    </row>
    <row r="18" spans="2:18" x14ac:dyDescent="0.25">
      <c r="G18">
        <v>2.7528800000000002</v>
      </c>
      <c r="H18">
        <v>0.53063669999999996</v>
      </c>
      <c r="I18">
        <v>561.30579999999998</v>
      </c>
      <c r="K18">
        <f>(G18/$C$11)/$E$8</f>
        <v>8.3423931971363832</v>
      </c>
    </row>
    <row r="20" spans="2:18" x14ac:dyDescent="0.25">
      <c r="B20" s="9" t="s">
        <v>24</v>
      </c>
      <c r="C20" s="2"/>
      <c r="G20" s="3" t="s">
        <v>1</v>
      </c>
      <c r="H20" s="3" t="s">
        <v>2</v>
      </c>
      <c r="I20" s="3" t="s">
        <v>3</v>
      </c>
      <c r="J20" s="3"/>
      <c r="K20" s="4" t="s">
        <v>4</v>
      </c>
    </row>
    <row r="21" spans="2:18" x14ac:dyDescent="0.25">
      <c r="G21" s="3" t="s">
        <v>6</v>
      </c>
      <c r="H21" s="3" t="s">
        <v>6</v>
      </c>
      <c r="I21" s="3" t="s">
        <v>7</v>
      </c>
      <c r="J21" s="3"/>
      <c r="K21" s="3" t="s">
        <v>8</v>
      </c>
      <c r="M21" s="5" t="s">
        <v>5</v>
      </c>
    </row>
    <row r="22" spans="2:18" ht="15" customHeight="1" x14ac:dyDescent="0.25">
      <c r="B22" t="s">
        <v>10</v>
      </c>
      <c r="C22">
        <v>288</v>
      </c>
      <c r="D22" t="s">
        <v>11</v>
      </c>
      <c r="G22">
        <v>0.45239600000000002</v>
      </c>
      <c r="H22">
        <v>0.17478891999999999</v>
      </c>
      <c r="I22">
        <v>263.99975999999998</v>
      </c>
      <c r="K22">
        <f>(G22/$C$29)/$E$26</f>
        <v>1.9174148618579394</v>
      </c>
      <c r="O22" s="11" t="s">
        <v>9</v>
      </c>
      <c r="P22" s="11"/>
      <c r="Q22" s="11"/>
      <c r="R22" s="11"/>
    </row>
    <row r="23" spans="2:18" x14ac:dyDescent="0.25">
      <c r="B23" t="s">
        <v>12</v>
      </c>
      <c r="C23">
        <v>715</v>
      </c>
      <c r="D23" t="s">
        <v>11</v>
      </c>
      <c r="G23">
        <v>0.45239600000000002</v>
      </c>
      <c r="H23">
        <v>0.20974697</v>
      </c>
      <c r="I23">
        <v>277.32</v>
      </c>
      <c r="K23">
        <f t="shared" ref="K23:K41" si="2">(G23/$C$29)/$E$26</f>
        <v>1.9174148618579394</v>
      </c>
      <c r="N23">
        <v>0</v>
      </c>
      <c r="O23" s="6">
        <v>0.45239600000000002</v>
      </c>
      <c r="P23" s="6">
        <v>0.90543499999999999</v>
      </c>
      <c r="Q23" s="6">
        <v>1.3590899999999999</v>
      </c>
      <c r="R23" s="6">
        <v>1.81355</v>
      </c>
    </row>
    <row r="24" spans="2:18" ht="15" customHeight="1" x14ac:dyDescent="0.25">
      <c r="B24" t="s">
        <v>14</v>
      </c>
      <c r="C24">
        <v>24</v>
      </c>
      <c r="D24" t="s">
        <v>11</v>
      </c>
      <c r="G24">
        <v>0.45239600000000002</v>
      </c>
      <c r="H24">
        <v>0.24470511</v>
      </c>
      <c r="I24">
        <v>287.49802</v>
      </c>
      <c r="K24">
        <f t="shared" si="2"/>
        <v>1.9174148618579394</v>
      </c>
      <c r="M24" s="12" t="s">
        <v>13</v>
      </c>
      <c r="N24" s="7">
        <v>0.17478891999999999</v>
      </c>
      <c r="O24">
        <v>263.99975999999998</v>
      </c>
      <c r="P24">
        <v>346.39030000000002</v>
      </c>
      <c r="Q24">
        <v>385.98836999999997</v>
      </c>
      <c r="R24">
        <v>410.2176</v>
      </c>
    </row>
    <row r="25" spans="2:18" x14ac:dyDescent="0.25">
      <c r="G25">
        <v>0.45239600000000002</v>
      </c>
      <c r="H25">
        <v>0.27966334999999998</v>
      </c>
      <c r="I25">
        <v>295.53125</v>
      </c>
      <c r="K25">
        <f t="shared" si="2"/>
        <v>1.9174148618579394</v>
      </c>
      <c r="M25" s="12"/>
      <c r="N25" s="7">
        <v>0.20974697</v>
      </c>
      <c r="O25">
        <v>277.32</v>
      </c>
      <c r="P25">
        <v>371.18588</v>
      </c>
      <c r="Q25">
        <v>418.10117000000002</v>
      </c>
      <c r="R25">
        <v>447.52114999999998</v>
      </c>
    </row>
    <row r="26" spans="2:18" x14ac:dyDescent="0.25">
      <c r="B26" t="s">
        <v>15</v>
      </c>
      <c r="C26">
        <f>C23*C22</f>
        <v>205920</v>
      </c>
      <c r="D26" t="s">
        <v>16</v>
      </c>
      <c r="E26">
        <f>C26/1000000</f>
        <v>0.20591999999999999</v>
      </c>
      <c r="F26" t="s">
        <v>17</v>
      </c>
      <c r="G26">
        <v>0.45239600000000002</v>
      </c>
      <c r="H26">
        <v>0.31462166000000003</v>
      </c>
      <c r="I26">
        <v>302.04271999999997</v>
      </c>
      <c r="K26">
        <f t="shared" si="2"/>
        <v>1.9174148618579394</v>
      </c>
      <c r="M26" s="12"/>
      <c r="N26" s="7">
        <v>0.24470511</v>
      </c>
      <c r="O26">
        <v>287.49802</v>
      </c>
      <c r="P26">
        <v>390.67385999999999</v>
      </c>
      <c r="Q26">
        <v>443.7516</v>
      </c>
      <c r="R26">
        <v>477.63222999999999</v>
      </c>
    </row>
    <row r="27" spans="2:18" x14ac:dyDescent="0.25">
      <c r="E27" s="10">
        <f>E26/E8-1</f>
        <v>-0.28499999999999992</v>
      </c>
      <c r="G27">
        <v>0.90543499999999999</v>
      </c>
      <c r="H27">
        <v>0.17478891999999999</v>
      </c>
      <c r="I27">
        <v>346.39030000000002</v>
      </c>
      <c r="K27">
        <f t="shared" si="2"/>
        <v>3.8375549859997511</v>
      </c>
      <c r="M27" s="12"/>
      <c r="N27" s="7">
        <v>0.27966334999999998</v>
      </c>
      <c r="O27">
        <v>295.53125</v>
      </c>
      <c r="P27">
        <v>406.40033</v>
      </c>
      <c r="Q27">
        <v>464.70245</v>
      </c>
      <c r="R27">
        <v>502.43594000000002</v>
      </c>
    </row>
    <row r="28" spans="2:18" x14ac:dyDescent="0.25">
      <c r="B28" t="s">
        <v>18</v>
      </c>
      <c r="C28">
        <v>35</v>
      </c>
      <c r="D28" t="s">
        <v>19</v>
      </c>
      <c r="G28">
        <v>0.90543499999999999</v>
      </c>
      <c r="H28">
        <v>0.20974697</v>
      </c>
      <c r="I28">
        <v>371.18588</v>
      </c>
      <c r="K28">
        <f t="shared" si="2"/>
        <v>3.8375549859997511</v>
      </c>
      <c r="M28" s="12"/>
      <c r="N28" s="7">
        <v>0.31462166000000003</v>
      </c>
      <c r="O28">
        <v>302.04271999999997</v>
      </c>
      <c r="P28">
        <v>419.36826000000002</v>
      </c>
      <c r="Q28">
        <v>482.14794999999998</v>
      </c>
      <c r="R28">
        <v>523.22362999999996</v>
      </c>
    </row>
    <row r="29" spans="2:18" x14ac:dyDescent="0.25">
      <c r="B29" t="s">
        <v>21</v>
      </c>
      <c r="C29">
        <f>[1]!PropsSI("D","T",C28+273.15,"P",101325,"Air")</f>
        <v>1.1457876517247123</v>
      </c>
      <c r="D29" t="s">
        <v>22</v>
      </c>
      <c r="G29">
        <v>0.90543499999999999</v>
      </c>
      <c r="H29">
        <v>0.24470511</v>
      </c>
      <c r="I29">
        <v>390.67385999999999</v>
      </c>
      <c r="K29">
        <f t="shared" si="2"/>
        <v>3.8375549859997511</v>
      </c>
    </row>
    <row r="30" spans="2:18" x14ac:dyDescent="0.25">
      <c r="G30">
        <v>0.90543499999999999</v>
      </c>
      <c r="H30">
        <v>0.27966334999999998</v>
      </c>
      <c r="I30">
        <v>406.40033</v>
      </c>
      <c r="K30">
        <f t="shared" si="2"/>
        <v>3.8375549859997511</v>
      </c>
    </row>
    <row r="31" spans="2:18" x14ac:dyDescent="0.25">
      <c r="G31">
        <v>0.90543499999999999</v>
      </c>
      <c r="H31">
        <v>0.31462166000000003</v>
      </c>
      <c r="I31">
        <v>419.36826000000002</v>
      </c>
      <c r="K31">
        <f t="shared" si="2"/>
        <v>3.8375549859997511</v>
      </c>
      <c r="M31" s="5" t="s">
        <v>20</v>
      </c>
    </row>
    <row r="32" spans="2:18" ht="15" customHeight="1" x14ac:dyDescent="0.25">
      <c r="G32">
        <v>1.3590899999999999</v>
      </c>
      <c r="H32">
        <v>0.17478891999999999</v>
      </c>
      <c r="I32">
        <v>385.98836999999997</v>
      </c>
      <c r="K32">
        <f t="shared" si="2"/>
        <v>5.7603059368396412</v>
      </c>
      <c r="O32" s="11" t="s">
        <v>23</v>
      </c>
      <c r="P32" s="11"/>
      <c r="Q32" s="11"/>
      <c r="R32" s="11"/>
    </row>
    <row r="33" spans="2:18" x14ac:dyDescent="0.25">
      <c r="G33">
        <v>1.3590899999999999</v>
      </c>
      <c r="H33">
        <v>0.20974697</v>
      </c>
      <c r="I33">
        <v>418.10117000000002</v>
      </c>
      <c r="K33">
        <f t="shared" si="2"/>
        <v>5.7603059368396412</v>
      </c>
      <c r="N33">
        <v>0</v>
      </c>
      <c r="O33" s="6">
        <v>1.9174148618579392</v>
      </c>
      <c r="P33" s="6">
        <v>3.8375549859997506</v>
      </c>
      <c r="Q33" s="6">
        <v>5.7603059368396403</v>
      </c>
      <c r="R33" s="6">
        <v>7.6864687634781586</v>
      </c>
    </row>
    <row r="34" spans="2:18" x14ac:dyDescent="0.25">
      <c r="G34">
        <v>1.3590899999999999</v>
      </c>
      <c r="H34">
        <v>0.24470511</v>
      </c>
      <c r="I34">
        <v>443.7516</v>
      </c>
      <c r="K34">
        <f t="shared" si="2"/>
        <v>5.7603059368396412</v>
      </c>
      <c r="M34" s="12" t="s">
        <v>13</v>
      </c>
      <c r="N34" s="7">
        <v>0.17478891999999999</v>
      </c>
      <c r="O34">
        <v>263.99975999999998</v>
      </c>
      <c r="P34">
        <v>346.39030000000002</v>
      </c>
      <c r="Q34">
        <v>385.98836999999997</v>
      </c>
      <c r="R34">
        <v>410.2176</v>
      </c>
    </row>
    <row r="35" spans="2:18" x14ac:dyDescent="0.25">
      <c r="G35">
        <v>1.3590899999999999</v>
      </c>
      <c r="H35">
        <v>0.27966334999999998</v>
      </c>
      <c r="I35">
        <v>464.70245</v>
      </c>
      <c r="K35">
        <f t="shared" si="2"/>
        <v>5.7603059368396412</v>
      </c>
      <c r="M35" s="12"/>
      <c r="N35" s="7">
        <v>0.20974697</v>
      </c>
      <c r="O35">
        <v>277.32</v>
      </c>
      <c r="P35">
        <v>371.18588</v>
      </c>
      <c r="Q35">
        <v>418.10117000000002</v>
      </c>
      <c r="R35">
        <v>447.52114999999998</v>
      </c>
    </row>
    <row r="36" spans="2:18" x14ac:dyDescent="0.25">
      <c r="G36">
        <v>1.3590899999999999</v>
      </c>
      <c r="H36">
        <v>0.31462166000000003</v>
      </c>
      <c r="I36">
        <v>482.14794999999998</v>
      </c>
      <c r="K36">
        <f t="shared" si="2"/>
        <v>5.7603059368396412</v>
      </c>
      <c r="M36" s="12"/>
      <c r="N36" s="7">
        <v>0.24470511</v>
      </c>
      <c r="O36">
        <v>287.49802</v>
      </c>
      <c r="P36">
        <v>390.67385999999999</v>
      </c>
      <c r="Q36">
        <v>443.7516</v>
      </c>
      <c r="R36">
        <v>477.63222999999999</v>
      </c>
    </row>
    <row r="37" spans="2:18" x14ac:dyDescent="0.25">
      <c r="G37">
        <v>1.81355</v>
      </c>
      <c r="H37">
        <v>0.17478891999999999</v>
      </c>
      <c r="I37">
        <v>410.2176</v>
      </c>
      <c r="K37">
        <f t="shared" si="2"/>
        <v>7.6864687634781612</v>
      </c>
      <c r="M37" s="12"/>
      <c r="N37" s="7">
        <v>0.27966334999999998</v>
      </c>
      <c r="O37">
        <v>295.53125</v>
      </c>
      <c r="P37">
        <v>406.40033</v>
      </c>
      <c r="Q37">
        <v>464.70245</v>
      </c>
      <c r="R37">
        <v>502.43594000000002</v>
      </c>
    </row>
    <row r="38" spans="2:18" x14ac:dyDescent="0.25">
      <c r="G38">
        <v>1.81355</v>
      </c>
      <c r="H38">
        <v>0.20974697</v>
      </c>
      <c r="I38">
        <v>447.52114999999998</v>
      </c>
      <c r="K38">
        <f t="shared" si="2"/>
        <v>7.6864687634781612</v>
      </c>
      <c r="M38" s="12"/>
      <c r="N38" s="7">
        <v>0.31462166000000003</v>
      </c>
      <c r="O38">
        <v>302.04271999999997</v>
      </c>
      <c r="P38">
        <v>419.36826000000002</v>
      </c>
      <c r="Q38">
        <v>482.14794999999998</v>
      </c>
      <c r="R38">
        <v>523.22362999999996</v>
      </c>
    </row>
    <row r="39" spans="2:18" x14ac:dyDescent="0.25">
      <c r="G39">
        <v>1.81355</v>
      </c>
      <c r="H39">
        <v>0.24470511</v>
      </c>
      <c r="I39">
        <v>477.63222999999999</v>
      </c>
      <c r="K39">
        <f t="shared" si="2"/>
        <v>7.6864687634781612</v>
      </c>
    </row>
    <row r="40" spans="2:18" x14ac:dyDescent="0.25">
      <c r="G40">
        <v>1.81355</v>
      </c>
      <c r="H40">
        <v>0.27966334999999998</v>
      </c>
      <c r="I40">
        <v>502.43594000000002</v>
      </c>
      <c r="K40">
        <f t="shared" si="2"/>
        <v>7.6864687634781612</v>
      </c>
    </row>
    <row r="41" spans="2:18" x14ac:dyDescent="0.25">
      <c r="G41">
        <v>1.81355</v>
      </c>
      <c r="H41">
        <v>0.31462166000000003</v>
      </c>
      <c r="I41">
        <v>523.22362999999996</v>
      </c>
      <c r="K41">
        <f t="shared" si="2"/>
        <v>7.6864687634781612</v>
      </c>
    </row>
    <row r="43" spans="2:18" x14ac:dyDescent="0.25">
      <c r="B43" s="9" t="s">
        <v>25</v>
      </c>
      <c r="C43" s="2"/>
      <c r="G43" s="3" t="s">
        <v>1</v>
      </c>
      <c r="H43" s="3" t="s">
        <v>2</v>
      </c>
      <c r="I43" s="3" t="s">
        <v>3</v>
      </c>
      <c r="K43" s="4" t="s">
        <v>4</v>
      </c>
    </row>
    <row r="44" spans="2:18" x14ac:dyDescent="0.25">
      <c r="G44" s="3" t="s">
        <v>6</v>
      </c>
      <c r="H44" s="3" t="s">
        <v>6</v>
      </c>
      <c r="I44" s="3" t="s">
        <v>7</v>
      </c>
      <c r="K44" s="3" t="s">
        <v>8</v>
      </c>
      <c r="M44" s="5" t="s">
        <v>5</v>
      </c>
    </row>
    <row r="45" spans="2:18" x14ac:dyDescent="0.25">
      <c r="B45" t="s">
        <v>10</v>
      </c>
      <c r="C45">
        <v>410</v>
      </c>
      <c r="D45" t="s">
        <v>11</v>
      </c>
      <c r="G45">
        <v>0.3</v>
      </c>
      <c r="H45">
        <v>0.1</v>
      </c>
      <c r="I45">
        <v>194.52785</v>
      </c>
      <c r="K45">
        <f>(G45/$C$52)/$E$49</f>
        <v>1.0300103079981964</v>
      </c>
      <c r="O45" s="11" t="s">
        <v>9</v>
      </c>
      <c r="P45" s="11"/>
      <c r="Q45" s="11"/>
      <c r="R45" s="11"/>
    </row>
    <row r="46" spans="2:18" x14ac:dyDescent="0.25">
      <c r="B46" t="s">
        <v>12</v>
      </c>
      <c r="C46">
        <v>620</v>
      </c>
      <c r="D46" t="s">
        <v>11</v>
      </c>
      <c r="G46">
        <v>0.8</v>
      </c>
      <c r="H46">
        <v>0.1</v>
      </c>
      <c r="I46">
        <v>290.45373999999998</v>
      </c>
      <c r="K46">
        <f>(G46/$C$52)/$E$49</f>
        <v>2.7466941546618573</v>
      </c>
      <c r="N46">
        <v>0</v>
      </c>
      <c r="O46" s="6">
        <v>0.3</v>
      </c>
      <c r="P46" s="6">
        <v>0.8</v>
      </c>
      <c r="Q46" s="6">
        <v>1.3</v>
      </c>
      <c r="R46" s="6">
        <v>1.8</v>
      </c>
    </row>
    <row r="47" spans="2:18" x14ac:dyDescent="0.25">
      <c r="B47" t="s">
        <v>14</v>
      </c>
      <c r="C47">
        <v>27</v>
      </c>
      <c r="D47" t="s">
        <v>11</v>
      </c>
      <c r="G47">
        <v>1.3</v>
      </c>
      <c r="H47">
        <v>0.1</v>
      </c>
      <c r="I47">
        <v>314.4169</v>
      </c>
      <c r="K47">
        <f t="shared" ref="K47:K63" si="3">(G47/$C$52)/$E$49</f>
        <v>4.4633780013255189</v>
      </c>
      <c r="M47" s="12" t="s">
        <v>13</v>
      </c>
      <c r="N47" s="7">
        <v>0.1</v>
      </c>
      <c r="O47">
        <v>194.52785</v>
      </c>
      <c r="P47">
        <v>290.45373999999998</v>
      </c>
      <c r="Q47">
        <v>314.4169</v>
      </c>
      <c r="R47">
        <v>323.41205000000002</v>
      </c>
    </row>
    <row r="48" spans="2:18" x14ac:dyDescent="0.25">
      <c r="G48">
        <v>1.8</v>
      </c>
      <c r="H48">
        <v>0.1</v>
      </c>
      <c r="I48">
        <v>323.41205000000002</v>
      </c>
      <c r="K48">
        <f t="shared" si="3"/>
        <v>6.1800618479891796</v>
      </c>
      <c r="M48" s="12"/>
      <c r="N48" s="7">
        <v>0.2</v>
      </c>
      <c r="O48">
        <v>237.84494000000001</v>
      </c>
      <c r="P48">
        <v>429.71793000000002</v>
      </c>
      <c r="Q48">
        <v>506.29270000000002</v>
      </c>
      <c r="R48">
        <v>544.28954999999996</v>
      </c>
    </row>
    <row r="49" spans="2:18" x14ac:dyDescent="0.25">
      <c r="B49" t="s">
        <v>15</v>
      </c>
      <c r="C49">
        <f>C46*C45</f>
        <v>254200</v>
      </c>
      <c r="D49" t="s">
        <v>16</v>
      </c>
      <c r="E49">
        <f>C49/1000000</f>
        <v>0.25419999999999998</v>
      </c>
      <c r="F49" t="s">
        <v>17</v>
      </c>
      <c r="G49">
        <v>0.3</v>
      </c>
      <c r="H49">
        <v>0.2</v>
      </c>
      <c r="I49">
        <v>237.84494000000001</v>
      </c>
      <c r="K49">
        <f t="shared" si="3"/>
        <v>1.0300103079981964</v>
      </c>
      <c r="M49" s="12"/>
      <c r="N49" s="7">
        <v>0.3</v>
      </c>
      <c r="O49">
        <v>255.01614000000001</v>
      </c>
      <c r="P49">
        <v>498.74180000000001</v>
      </c>
      <c r="Q49">
        <v>613.38639999999998</v>
      </c>
      <c r="R49">
        <v>676.48266999999998</v>
      </c>
    </row>
    <row r="50" spans="2:18" x14ac:dyDescent="0.25">
      <c r="E50" s="10">
        <f>E49/E8-1</f>
        <v>-0.11736111111111114</v>
      </c>
      <c r="G50">
        <v>0.8</v>
      </c>
      <c r="H50">
        <v>0.2</v>
      </c>
      <c r="I50">
        <v>429.71793000000002</v>
      </c>
      <c r="K50">
        <f t="shared" si="3"/>
        <v>2.7466941546618573</v>
      </c>
      <c r="M50" s="12"/>
      <c r="N50" s="7">
        <v>0.4</v>
      </c>
      <c r="O50">
        <v>264.14852999999999</v>
      </c>
      <c r="P50">
        <v>539.01433999999995</v>
      </c>
      <c r="Q50">
        <v>679.41425000000004</v>
      </c>
      <c r="R50">
        <v>760.86109999999996</v>
      </c>
    </row>
    <row r="51" spans="2:18" x14ac:dyDescent="0.25">
      <c r="B51" t="s">
        <v>18</v>
      </c>
      <c r="C51">
        <v>35</v>
      </c>
      <c r="D51" t="s">
        <v>19</v>
      </c>
      <c r="G51">
        <v>1.3</v>
      </c>
      <c r="H51">
        <v>0.2</v>
      </c>
      <c r="I51">
        <v>506.29270000000002</v>
      </c>
      <c r="K51">
        <f t="shared" si="3"/>
        <v>4.4633780013255189</v>
      </c>
      <c r="M51" s="12"/>
      <c r="N51" s="7">
        <v>0.5</v>
      </c>
      <c r="O51">
        <v>269.80698000000001</v>
      </c>
      <c r="P51">
        <v>565.2559</v>
      </c>
      <c r="Q51">
        <v>723.78930000000003</v>
      </c>
      <c r="R51">
        <v>818.71159999999998</v>
      </c>
    </row>
    <row r="52" spans="2:18" x14ac:dyDescent="0.25">
      <c r="B52" t="s">
        <v>21</v>
      </c>
      <c r="C52">
        <f>[1]!PropsSI("D","T",C51+273.15,"P",101325,"Air")</f>
        <v>1.1457876517247123</v>
      </c>
      <c r="D52" t="s">
        <v>22</v>
      </c>
      <c r="G52">
        <v>1.8</v>
      </c>
      <c r="H52">
        <v>0.2</v>
      </c>
      <c r="I52">
        <v>544.28954999999996</v>
      </c>
      <c r="K52">
        <f t="shared" si="3"/>
        <v>6.1800618479891796</v>
      </c>
    </row>
    <row r="53" spans="2:18" x14ac:dyDescent="0.25">
      <c r="G53">
        <v>0.3</v>
      </c>
      <c r="H53">
        <v>0.3</v>
      </c>
      <c r="I53">
        <v>255.01614000000001</v>
      </c>
      <c r="K53">
        <f t="shared" si="3"/>
        <v>1.0300103079981964</v>
      </c>
    </row>
    <row r="54" spans="2:18" x14ac:dyDescent="0.25">
      <c r="G54">
        <v>0.8</v>
      </c>
      <c r="H54">
        <v>0.3</v>
      </c>
      <c r="I54">
        <v>498.74180000000001</v>
      </c>
      <c r="K54">
        <f t="shared" si="3"/>
        <v>2.7466941546618573</v>
      </c>
      <c r="M54" s="5" t="s">
        <v>20</v>
      </c>
    </row>
    <row r="55" spans="2:18" x14ac:dyDescent="0.25">
      <c r="G55">
        <v>1.3</v>
      </c>
      <c r="H55">
        <v>0.3</v>
      </c>
      <c r="I55">
        <v>613.38639999999998</v>
      </c>
      <c r="K55">
        <f t="shared" si="3"/>
        <v>4.4633780013255189</v>
      </c>
      <c r="O55" s="11" t="s">
        <v>23</v>
      </c>
      <c r="P55" s="11"/>
      <c r="Q55" s="11"/>
      <c r="R55" s="11"/>
    </row>
    <row r="56" spans="2:18" x14ac:dyDescent="0.25">
      <c r="G56">
        <v>1.8</v>
      </c>
      <c r="H56">
        <v>0.3</v>
      </c>
      <c r="I56">
        <v>676.48266999999998</v>
      </c>
      <c r="K56">
        <f t="shared" si="3"/>
        <v>6.1800618479891796</v>
      </c>
      <c r="N56">
        <v>0</v>
      </c>
      <c r="O56" s="6">
        <v>1.0300103079981962</v>
      </c>
      <c r="P56" s="6">
        <v>2.7466941546618568</v>
      </c>
      <c r="Q56" s="6">
        <v>4.463378001325518</v>
      </c>
      <c r="R56" s="6">
        <v>6.1800618479891787</v>
      </c>
    </row>
    <row r="57" spans="2:18" x14ac:dyDescent="0.25">
      <c r="G57">
        <v>0.3</v>
      </c>
      <c r="H57">
        <v>0.4</v>
      </c>
      <c r="I57">
        <v>264.14852999999999</v>
      </c>
      <c r="K57">
        <f t="shared" si="3"/>
        <v>1.0300103079981964</v>
      </c>
      <c r="M57" s="12" t="s">
        <v>13</v>
      </c>
      <c r="N57" s="7">
        <v>0.1</v>
      </c>
      <c r="O57">
        <v>194.52785</v>
      </c>
      <c r="P57">
        <v>290.45373999999998</v>
      </c>
      <c r="Q57">
        <v>314.4169</v>
      </c>
      <c r="R57">
        <v>323.41205000000002</v>
      </c>
    </row>
    <row r="58" spans="2:18" x14ac:dyDescent="0.25">
      <c r="G58">
        <v>0.8</v>
      </c>
      <c r="H58">
        <v>0.4</v>
      </c>
      <c r="I58">
        <v>539.01433999999995</v>
      </c>
      <c r="K58">
        <f t="shared" si="3"/>
        <v>2.7466941546618573</v>
      </c>
      <c r="M58" s="12"/>
      <c r="N58" s="7">
        <v>0.2</v>
      </c>
      <c r="O58">
        <v>237.84494000000001</v>
      </c>
      <c r="P58">
        <v>429.71793000000002</v>
      </c>
      <c r="Q58">
        <v>506.29270000000002</v>
      </c>
      <c r="R58">
        <v>544.28954999999996</v>
      </c>
    </row>
    <row r="59" spans="2:18" x14ac:dyDescent="0.25">
      <c r="G59">
        <v>1.3</v>
      </c>
      <c r="H59">
        <v>0.4</v>
      </c>
      <c r="I59">
        <v>679.41425000000004</v>
      </c>
      <c r="K59">
        <f t="shared" si="3"/>
        <v>4.4633780013255189</v>
      </c>
      <c r="M59" s="12"/>
      <c r="N59" s="7">
        <v>0.3</v>
      </c>
      <c r="O59">
        <v>255.01614000000001</v>
      </c>
      <c r="P59">
        <v>498.74180000000001</v>
      </c>
      <c r="Q59">
        <v>613.38639999999998</v>
      </c>
      <c r="R59">
        <v>676.48266999999998</v>
      </c>
    </row>
    <row r="60" spans="2:18" x14ac:dyDescent="0.25">
      <c r="G60">
        <v>1.8</v>
      </c>
      <c r="H60">
        <v>0.4</v>
      </c>
      <c r="I60">
        <v>760.86109999999996</v>
      </c>
      <c r="K60">
        <f t="shared" si="3"/>
        <v>6.1800618479891796</v>
      </c>
      <c r="M60" s="12"/>
      <c r="N60" s="7">
        <v>0.4</v>
      </c>
      <c r="O60">
        <v>264.14852999999999</v>
      </c>
      <c r="P60">
        <v>539.01433999999995</v>
      </c>
      <c r="Q60">
        <v>679.41425000000004</v>
      </c>
      <c r="R60">
        <v>760.86109999999996</v>
      </c>
    </row>
    <row r="61" spans="2:18" x14ac:dyDescent="0.25">
      <c r="G61">
        <v>0.3</v>
      </c>
      <c r="H61">
        <v>0.5</v>
      </c>
      <c r="I61">
        <v>269.80698000000001</v>
      </c>
      <c r="K61">
        <f t="shared" si="3"/>
        <v>1.0300103079981964</v>
      </c>
      <c r="M61" s="12"/>
      <c r="N61" s="7">
        <v>0.5</v>
      </c>
      <c r="O61">
        <v>269.80698000000001</v>
      </c>
      <c r="P61">
        <v>565.2559</v>
      </c>
      <c r="Q61">
        <v>723.78930000000003</v>
      </c>
      <c r="R61">
        <v>818.71159999999998</v>
      </c>
    </row>
    <row r="62" spans="2:18" x14ac:dyDescent="0.25">
      <c r="G62">
        <v>0.8</v>
      </c>
      <c r="H62">
        <v>0.5</v>
      </c>
      <c r="I62">
        <v>565.2559</v>
      </c>
      <c r="K62">
        <f t="shared" si="3"/>
        <v>2.7466941546618573</v>
      </c>
    </row>
    <row r="63" spans="2:18" x14ac:dyDescent="0.25">
      <c r="G63">
        <v>1.3</v>
      </c>
      <c r="H63">
        <v>0.5</v>
      </c>
      <c r="I63">
        <v>723.78930000000003</v>
      </c>
      <c r="K63">
        <f t="shared" si="3"/>
        <v>4.4633780013255189</v>
      </c>
    </row>
    <row r="64" spans="2:18" x14ac:dyDescent="0.25">
      <c r="G64">
        <v>1.8</v>
      </c>
      <c r="H64">
        <v>0.5</v>
      </c>
      <c r="I64">
        <v>818.71159999999998</v>
      </c>
      <c r="K64">
        <f>(G64/$C$52)/$E$49</f>
        <v>6.1800618479891796</v>
      </c>
    </row>
    <row r="66" spans="2:18" x14ac:dyDescent="0.25">
      <c r="B66" s="9" t="s">
        <v>26</v>
      </c>
      <c r="C66" s="2"/>
      <c r="G66" s="3" t="s">
        <v>1</v>
      </c>
      <c r="H66" s="3" t="s">
        <v>2</v>
      </c>
      <c r="I66" s="3" t="s">
        <v>3</v>
      </c>
      <c r="K66" s="4" t="s">
        <v>4</v>
      </c>
    </row>
    <row r="67" spans="2:18" x14ac:dyDescent="0.25">
      <c r="G67" s="3" t="s">
        <v>6</v>
      </c>
      <c r="H67" s="3" t="s">
        <v>6</v>
      </c>
      <c r="I67" s="3" t="s">
        <v>7</v>
      </c>
      <c r="K67" s="3" t="s">
        <v>8</v>
      </c>
      <c r="M67" s="5" t="s">
        <v>5</v>
      </c>
    </row>
    <row r="68" spans="2:18" x14ac:dyDescent="0.25">
      <c r="B68" t="s">
        <v>10</v>
      </c>
      <c r="C68">
        <v>250.4</v>
      </c>
      <c r="D68" t="s">
        <v>11</v>
      </c>
      <c r="G68">
        <v>0.28253388000000002</v>
      </c>
      <c r="H68">
        <v>0.10453972</v>
      </c>
      <c r="I68">
        <v>129.02341999999999</v>
      </c>
      <c r="K68">
        <f>(G68/$C$75)/$E$72</f>
        <v>1.4764074828893063</v>
      </c>
      <c r="O68" s="11" t="s">
        <v>9</v>
      </c>
      <c r="P68" s="11"/>
      <c r="Q68" s="11"/>
      <c r="R68" s="11"/>
    </row>
    <row r="69" spans="2:18" x14ac:dyDescent="0.25">
      <c r="B69" t="s">
        <v>12</v>
      </c>
      <c r="C69">
        <v>667</v>
      </c>
      <c r="D69" t="s">
        <v>11</v>
      </c>
      <c r="G69">
        <v>0.47094974000000001</v>
      </c>
      <c r="H69">
        <v>0.10453972</v>
      </c>
      <c r="I69">
        <v>157.95438999999999</v>
      </c>
      <c r="K69">
        <f>(G69/$C$75)/$E$72</f>
        <v>2.4609923602817942</v>
      </c>
      <c r="N69">
        <v>0</v>
      </c>
      <c r="O69" s="6">
        <v>0.28253388000000002</v>
      </c>
      <c r="P69" s="6">
        <v>0.47094974000000001</v>
      </c>
      <c r="Q69" s="6">
        <v>0.6595278</v>
      </c>
      <c r="R69" s="6">
        <v>0.84826535000000003</v>
      </c>
    </row>
    <row r="70" spans="2:18" x14ac:dyDescent="0.25">
      <c r="B70" t="s">
        <v>14</v>
      </c>
      <c r="C70">
        <v>16</v>
      </c>
      <c r="D70" t="s">
        <v>11</v>
      </c>
      <c r="G70">
        <v>0.6595278</v>
      </c>
      <c r="H70">
        <v>0.10453973</v>
      </c>
      <c r="I70">
        <v>176.38362000000001</v>
      </c>
      <c r="K70">
        <f>(G70/$C$75)/$E$72</f>
        <v>3.4464248290984494</v>
      </c>
      <c r="M70" s="12" t="s">
        <v>13</v>
      </c>
      <c r="N70" s="13">
        <v>0.10453972</v>
      </c>
      <c r="O70">
        <v>129.02341999999999</v>
      </c>
      <c r="P70">
        <v>157.95438999999999</v>
      </c>
      <c r="Q70">
        <v>176.38362000000001</v>
      </c>
      <c r="R70">
        <v>187.94319999999999</v>
      </c>
    </row>
    <row r="71" spans="2:18" x14ac:dyDescent="0.25">
      <c r="G71">
        <v>0.84826535000000003</v>
      </c>
      <c r="H71">
        <v>0.10453973</v>
      </c>
      <c r="I71">
        <v>187.94319999999999</v>
      </c>
      <c r="K71">
        <f>(G71/$C$75)/$E$72</f>
        <v>4.4326907279782386</v>
      </c>
      <c r="M71" s="12"/>
      <c r="N71" s="13">
        <v>0.13938648000000001</v>
      </c>
      <c r="O71">
        <v>137.02777</v>
      </c>
      <c r="P71">
        <v>170.43242000000001</v>
      </c>
      <c r="Q71">
        <v>192.38684000000001</v>
      </c>
      <c r="R71">
        <v>206.48347000000001</v>
      </c>
    </row>
    <row r="72" spans="2:18" x14ac:dyDescent="0.25">
      <c r="B72" t="s">
        <v>15</v>
      </c>
      <c r="C72">
        <f>C69*C68</f>
        <v>167016.80000000002</v>
      </c>
      <c r="D72" t="s">
        <v>16</v>
      </c>
      <c r="E72">
        <f>C72/1000000</f>
        <v>0.16701680000000002</v>
      </c>
      <c r="F72" t="s">
        <v>17</v>
      </c>
      <c r="G72">
        <v>0.2825067</v>
      </c>
      <c r="H72">
        <v>0.13938648000000001</v>
      </c>
      <c r="I72">
        <v>137.02777</v>
      </c>
      <c r="K72">
        <f>(G72/$C$75)/$E$72</f>
        <v>1.4762654512314217</v>
      </c>
      <c r="M72" s="12"/>
      <c r="N72" s="13">
        <v>0.17423338999999999</v>
      </c>
      <c r="O72">
        <v>143.11882</v>
      </c>
      <c r="P72">
        <v>179.86465000000001</v>
      </c>
      <c r="Q72">
        <v>204.41182000000001</v>
      </c>
      <c r="R72">
        <v>220.40248</v>
      </c>
    </row>
    <row r="73" spans="2:18" x14ac:dyDescent="0.25">
      <c r="E73" s="10">
        <f>E72/E8-1</f>
        <v>-0.42008055555555546</v>
      </c>
      <c r="G73">
        <v>0.47095186</v>
      </c>
      <c r="H73">
        <v>0.13938649</v>
      </c>
      <c r="I73">
        <v>170.43242000000001</v>
      </c>
      <c r="K73">
        <f>(G73/$C$75)/$E$72</f>
        <v>2.4610034385420856</v>
      </c>
      <c r="M73" s="12"/>
      <c r="N73" s="13">
        <v>0.20908046999999999</v>
      </c>
      <c r="O73">
        <v>148.8922</v>
      </c>
      <c r="P73">
        <v>189.07207</v>
      </c>
      <c r="Q73">
        <v>216.37196</v>
      </c>
      <c r="R73">
        <v>234.33472</v>
      </c>
    </row>
    <row r="74" spans="2:18" x14ac:dyDescent="0.25">
      <c r="B74" t="s">
        <v>18</v>
      </c>
      <c r="C74">
        <v>35</v>
      </c>
      <c r="D74" t="s">
        <v>19</v>
      </c>
      <c r="G74">
        <v>0.65953046000000004</v>
      </c>
      <c r="H74">
        <v>0.13938649</v>
      </c>
      <c r="I74">
        <v>192.38684000000001</v>
      </c>
      <c r="K74">
        <f>(G74/$C$75)/$E$72</f>
        <v>3.446438729179758</v>
      </c>
      <c r="M74" s="12"/>
      <c r="N74" s="13">
        <v>0.24392778000000001</v>
      </c>
      <c r="O74">
        <v>153.44956999999999</v>
      </c>
      <c r="P74">
        <v>196.62932000000001</v>
      </c>
      <c r="Q74">
        <v>226.46137999999999</v>
      </c>
      <c r="R74">
        <v>246.33279999999999</v>
      </c>
    </row>
    <row r="75" spans="2:18" x14ac:dyDescent="0.25">
      <c r="B75" t="s">
        <v>21</v>
      </c>
      <c r="C75">
        <f>[1]!PropsSI("D","T",C74+273.15,"P",101325,"Air")</f>
        <v>1.1457876517247123</v>
      </c>
      <c r="D75" t="s">
        <v>22</v>
      </c>
      <c r="G75">
        <v>0.8482729</v>
      </c>
      <c r="H75">
        <v>0.13938649</v>
      </c>
      <c r="I75">
        <v>206.48347000000001</v>
      </c>
      <c r="K75">
        <f>(G75/$C$75)/$E$72</f>
        <v>4.4327301812165407</v>
      </c>
    </row>
    <row r="76" spans="2:18" x14ac:dyDescent="0.25">
      <c r="G76">
        <v>0.2825067</v>
      </c>
      <c r="H76">
        <v>0.17423338999999999</v>
      </c>
      <c r="I76">
        <v>143.11882</v>
      </c>
      <c r="K76">
        <f>(G76/$C$75)/$E$72</f>
        <v>1.4762654512314217</v>
      </c>
    </row>
    <row r="77" spans="2:18" x14ac:dyDescent="0.25">
      <c r="G77">
        <v>0.47095045000000002</v>
      </c>
      <c r="H77">
        <v>0.17423340000000001</v>
      </c>
      <c r="I77">
        <v>179.86465000000001</v>
      </c>
      <c r="K77">
        <f>(G77/$C$75)/$E$72</f>
        <v>2.4609960704538731</v>
      </c>
      <c r="M77" s="5" t="s">
        <v>20</v>
      </c>
    </row>
    <row r="78" spans="2:18" x14ac:dyDescent="0.25">
      <c r="G78">
        <v>0.65953070000000003</v>
      </c>
      <c r="H78">
        <v>0.17423340000000001</v>
      </c>
      <c r="I78">
        <v>204.41182000000001</v>
      </c>
      <c r="K78">
        <f>(G78/$C$75)/$E$72</f>
        <v>3.4464399833224326</v>
      </c>
      <c r="O78" s="11" t="s">
        <v>23</v>
      </c>
      <c r="P78" s="11"/>
      <c r="Q78" s="11"/>
      <c r="R78" s="11"/>
    </row>
    <row r="79" spans="2:18" x14ac:dyDescent="0.25">
      <c r="G79">
        <v>0.84827419999999998</v>
      </c>
      <c r="H79">
        <v>0.17423340000000001</v>
      </c>
      <c r="I79">
        <v>220.40248</v>
      </c>
      <c r="K79">
        <f>(G79/$C$75)/$E$72</f>
        <v>4.4327369744893597</v>
      </c>
      <c r="N79">
        <v>0</v>
      </c>
      <c r="O79" s="6">
        <v>1.4764074828893063</v>
      </c>
      <c r="P79" s="6">
        <v>2.4609923602817942</v>
      </c>
      <c r="Q79" s="6">
        <v>3.4464248290984494</v>
      </c>
      <c r="R79" s="6">
        <v>4.4326907279782386</v>
      </c>
    </row>
    <row r="80" spans="2:18" x14ac:dyDescent="0.25">
      <c r="G80">
        <v>0.28250754</v>
      </c>
      <c r="H80">
        <v>0.20908046999999999</v>
      </c>
      <c r="I80">
        <v>148.8922</v>
      </c>
      <c r="K80">
        <f>(G80/$C$75)/$E$72</f>
        <v>1.4762698407307824</v>
      </c>
      <c r="M80" s="12" t="s">
        <v>13</v>
      </c>
      <c r="N80" s="13">
        <v>0.10453972</v>
      </c>
      <c r="O80">
        <v>129.02341999999999</v>
      </c>
      <c r="P80">
        <v>157.95438999999999</v>
      </c>
      <c r="Q80">
        <v>176.38362000000001</v>
      </c>
      <c r="R80">
        <v>187.94319999999999</v>
      </c>
    </row>
    <row r="81" spans="7:18" x14ac:dyDescent="0.25">
      <c r="G81">
        <v>0.47095323</v>
      </c>
      <c r="H81">
        <v>0.20908049000000001</v>
      </c>
      <c r="I81">
        <v>189.07207</v>
      </c>
      <c r="K81">
        <f>(G81/$C$75)/$E$72</f>
        <v>2.4610105976065189</v>
      </c>
      <c r="M81" s="12"/>
      <c r="N81" s="13">
        <v>0.13938648000000001</v>
      </c>
      <c r="O81">
        <v>137.02777</v>
      </c>
      <c r="P81">
        <v>170.43242000000001</v>
      </c>
      <c r="Q81">
        <v>192.38684000000001</v>
      </c>
      <c r="R81">
        <v>206.48347000000001</v>
      </c>
    </row>
    <row r="82" spans="7:18" x14ac:dyDescent="0.25">
      <c r="G82">
        <v>0.65953070000000003</v>
      </c>
      <c r="H82">
        <v>0.2090805</v>
      </c>
      <c r="I82">
        <v>216.37196</v>
      </c>
      <c r="K82">
        <f>(G82/$C$75)/$E$72</f>
        <v>3.4464399833224326</v>
      </c>
      <c r="M82" s="12"/>
      <c r="N82" s="13">
        <v>0.17423338999999999</v>
      </c>
      <c r="O82">
        <v>143.11882</v>
      </c>
      <c r="P82">
        <v>179.86465000000001</v>
      </c>
      <c r="Q82">
        <v>204.41182000000001</v>
      </c>
      <c r="R82">
        <v>220.40248</v>
      </c>
    </row>
    <row r="83" spans="7:18" x14ac:dyDescent="0.25">
      <c r="G83">
        <v>0.84827039999999998</v>
      </c>
      <c r="H83">
        <v>0.2090805</v>
      </c>
      <c r="I83">
        <v>234.33472</v>
      </c>
      <c r="K83">
        <f>(G83/$C$75)/$E$72</f>
        <v>4.4327171172303474</v>
      </c>
      <c r="M83" s="12"/>
      <c r="N83" s="13">
        <v>0.20908046999999999</v>
      </c>
      <c r="O83">
        <v>148.8922</v>
      </c>
      <c r="P83">
        <v>189.07207</v>
      </c>
      <c r="Q83">
        <v>216.37196</v>
      </c>
      <c r="R83">
        <v>234.33472</v>
      </c>
    </row>
    <row r="84" spans="7:18" x14ac:dyDescent="0.25">
      <c r="G84">
        <v>0.2825067</v>
      </c>
      <c r="H84">
        <v>0.24392778000000001</v>
      </c>
      <c r="I84">
        <v>153.44956999999999</v>
      </c>
      <c r="K84">
        <f>(G84/$C$75)/$E$72</f>
        <v>1.4762654512314217</v>
      </c>
      <c r="M84" s="12"/>
      <c r="N84" s="13">
        <v>0.24392778000000001</v>
      </c>
      <c r="O84">
        <v>153.44956999999999</v>
      </c>
      <c r="P84">
        <v>196.62932000000001</v>
      </c>
      <c r="Q84">
        <v>226.46137999999999</v>
      </c>
      <c r="R84">
        <v>246.33279999999999</v>
      </c>
    </row>
    <row r="85" spans="7:18" x14ac:dyDescent="0.25">
      <c r="G85">
        <v>0.47095045000000002</v>
      </c>
      <c r="H85">
        <v>0.2439278</v>
      </c>
      <c r="I85">
        <v>196.62932000000001</v>
      </c>
      <c r="K85">
        <f t="shared" ref="K69:K87" si="4">(G85/$C$75)/$E$72</f>
        <v>2.4609960704538731</v>
      </c>
    </row>
    <row r="86" spans="7:18" x14ac:dyDescent="0.25">
      <c r="G86">
        <v>0.65953165000000002</v>
      </c>
      <c r="H86">
        <v>0.2439278</v>
      </c>
      <c r="I86">
        <v>226.46137999999999</v>
      </c>
      <c r="K86">
        <f t="shared" si="4"/>
        <v>3.4464449476371857</v>
      </c>
    </row>
    <row r="87" spans="7:18" x14ac:dyDescent="0.25">
      <c r="G87">
        <v>0.84826789999999996</v>
      </c>
      <c r="H87">
        <v>0.24392781999999999</v>
      </c>
      <c r="I87">
        <v>246.33279999999999</v>
      </c>
      <c r="K87">
        <f t="shared" si="4"/>
        <v>4.4327040532441551</v>
      </c>
    </row>
  </sheetData>
  <sortState xmlns:xlrd2="http://schemas.microsoft.com/office/spreadsheetml/2017/richdata2" ref="G84:I87">
    <sortCondition ref="G84:G87"/>
  </sortState>
  <mergeCells count="16">
    <mergeCell ref="O68:R68"/>
    <mergeCell ref="M70:M74"/>
    <mergeCell ref="O78:R78"/>
    <mergeCell ref="M80:M84"/>
    <mergeCell ref="M57:M61"/>
    <mergeCell ref="O3:S3"/>
    <mergeCell ref="M5:M7"/>
    <mergeCell ref="O11:S11"/>
    <mergeCell ref="M13:M15"/>
    <mergeCell ref="O22:R22"/>
    <mergeCell ref="M24:M28"/>
    <mergeCell ref="O32:R32"/>
    <mergeCell ref="M34:M38"/>
    <mergeCell ref="O45:R45"/>
    <mergeCell ref="M47:M51"/>
    <mergeCell ref="O55:R55"/>
  </mergeCells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5fb8a254-7589-4056-aa62-59681c789ae6" origin="defaultValue">
  <element uid="id_classification_internalonly" value=""/>
  <element uid="28eebab9-7447-4fb1-b102-91e0610c1da7" value=""/>
</sisl>
</file>

<file path=customXml/itemProps1.xml><?xml version="1.0" encoding="utf-8"?>
<ds:datastoreItem xmlns:ds="http://schemas.openxmlformats.org/officeDocument/2006/customXml" ds:itemID="{B74B98F3-DFD5-4D52-BE0D-4C241271AA65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Fuentes</dc:creator>
  <cp:lastModifiedBy>Carlos Fuentes</cp:lastModifiedBy>
  <dcterms:created xsi:type="dcterms:W3CDTF">2019-10-04T11:05:15Z</dcterms:created>
  <dcterms:modified xsi:type="dcterms:W3CDTF">2020-11-25T18:38:19Z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915498cb-b8e9-47fc-93de-ec7f9a579636</vt:lpwstr>
  </property>
  <property fmtid="{D5CDD505-2E9C-101B-9397-08002B2CF9AE}" pid="3" name="bjDocumentLabelXML">
    <vt:lpwstr>&lt;?xml version="1.0" encoding="us-ascii"?&gt;&lt;sisl xmlns:xsi="http://www.w3.org/2001/XMLSchema-instance" xmlns:xsd="http://www.w3.org/2001/XMLSchema" sislVersion="0" policy="5fb8a254-7589-4056-aa62-59681c789ae6" origin="defaultValue" xmlns="http://www.boldonj</vt:lpwstr>
  </property>
  <property fmtid="{D5CDD505-2E9C-101B-9397-08002B2CF9AE}" pid="4" name="bjDocumentLabelXML-0">
    <vt:lpwstr>ames.com/2008/01/sie/internal/label"&gt;&lt;element uid="id_classification_internalonly" value="" /&gt;&lt;element uid="28eebab9-7447-4fb1-b102-91e0610c1da7" value="" /&gt;&lt;/sisl&gt;</vt:lpwstr>
  </property>
  <property fmtid="{D5CDD505-2E9C-101B-9397-08002B2CF9AE}" pid="5" name="bjDocumentSecurityLabel">
    <vt:lpwstr>HORIBA MIRA - Internal</vt:lpwstr>
  </property>
  <property fmtid="{D5CDD505-2E9C-101B-9397-08002B2CF9AE}" pid="6" name="bjSaver">
    <vt:lpwstr>RNqhL9mZpL16RKRimYgieF9jP1sPFAfx</vt:lpwstr>
  </property>
</Properties>
</file>