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Extrato!$A$1:$O$32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M29" i="2"/>
  <c r="N29" i="2"/>
  <c r="J30" i="2"/>
  <c r="N30" i="2" s="1"/>
  <c r="M30" i="2"/>
  <c r="J31" i="2"/>
  <c r="M31" i="2"/>
  <c r="J32" i="2"/>
  <c r="N32" i="2" s="1"/>
  <c r="M32" i="2"/>
  <c r="N31" i="2" l="1"/>
  <c r="M27" i="2"/>
  <c r="J27" i="2"/>
  <c r="N27" i="2" l="1"/>
  <c r="M28" i="2"/>
  <c r="J28" i="2"/>
  <c r="M26" i="2"/>
  <c r="J26" i="2"/>
  <c r="M25" i="2"/>
  <c r="J25" i="2"/>
  <c r="M24" i="2"/>
  <c r="J24" i="2"/>
  <c r="M23" i="2"/>
  <c r="J23" i="2"/>
  <c r="M22" i="2"/>
  <c r="J22" i="2"/>
  <c r="M21" i="2"/>
  <c r="J21" i="2"/>
  <c r="M20" i="2"/>
  <c r="J20" i="2"/>
  <c r="M19" i="2"/>
  <c r="J19" i="2"/>
  <c r="M18" i="2"/>
  <c r="J18" i="2"/>
  <c r="M17" i="2"/>
  <c r="J17" i="2"/>
  <c r="M16" i="2"/>
  <c r="J16" i="2"/>
  <c r="M15" i="2"/>
  <c r="J15" i="2"/>
  <c r="M14" i="2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M4" i="2"/>
  <c r="J4" i="2"/>
  <c r="M3" i="2"/>
  <c r="J3" i="2"/>
  <c r="M2" i="2"/>
  <c r="J2" i="2"/>
  <c r="N11" i="2" l="1"/>
  <c r="N15" i="2"/>
  <c r="N14" i="2"/>
  <c r="N3" i="2"/>
  <c r="N5" i="2"/>
  <c r="N7" i="2"/>
  <c r="N22" i="2"/>
  <c r="N24" i="2"/>
  <c r="N28" i="2"/>
  <c r="N4" i="2"/>
  <c r="N19" i="2"/>
  <c r="N20" i="2"/>
  <c r="N21" i="2"/>
  <c r="N25" i="2"/>
  <c r="N9" i="2"/>
  <c r="N16" i="2"/>
  <c r="N17" i="2"/>
  <c r="N6" i="2"/>
  <c r="N26" i="2"/>
  <c r="N10" i="2"/>
  <c r="N12" i="2"/>
  <c r="N13" i="2"/>
  <c r="N18" i="2"/>
  <c r="N23" i="2"/>
  <c r="N2" i="2"/>
  <c r="N8" i="2"/>
</calcChain>
</file>

<file path=xl/sharedStrings.xml><?xml version="1.0" encoding="utf-8"?>
<sst xmlns="http://schemas.openxmlformats.org/spreadsheetml/2006/main" count="126" uniqueCount="48">
  <si>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</si>
  <si>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</si>
  <si>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</si>
  <si>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</si>
  <si>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</si>
  <si>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</si>
  <si>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</si>
  <si>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</si>
  <si>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</si>
  <si>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</si>
  <si>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</si>
  <si>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</si>
  <si>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</si>
  <si>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Líquido Total</t>
  </si>
  <si>
    <t>Objetivo</t>
  </si>
  <si>
    <t>Custodia</t>
  </si>
  <si>
    <t>Transferência</t>
  </si>
  <si>
    <t>ODPV3</t>
  </si>
  <si>
    <t>Ações</t>
  </si>
  <si>
    <t>Compra</t>
  </si>
  <si>
    <t>CIEL3</t>
  </si>
  <si>
    <t>ITUB3</t>
  </si>
  <si>
    <t>LTN - 01/JAN/2018</t>
  </si>
  <si>
    <t>LTN (Tesouro Direto)</t>
  </si>
  <si>
    <t>PREFIXADO</t>
  </si>
  <si>
    <t>NTNB Principal - 15/MAI/2019</t>
  </si>
  <si>
    <t>NTNB Principal (Tesouro Direto)</t>
  </si>
  <si>
    <t>IPCA</t>
  </si>
  <si>
    <t>BBAS3</t>
  </si>
  <si>
    <t>Provento</t>
  </si>
  <si>
    <t>Cobrança</t>
  </si>
  <si>
    <t>Venda</t>
  </si>
  <si>
    <t>LFT - 01/MAR/2021</t>
  </si>
  <si>
    <t>LFT (Tesouro Direto)</t>
  </si>
  <si>
    <t>SELIC</t>
  </si>
  <si>
    <t>PETRV82</t>
  </si>
  <si>
    <t>Opções</t>
  </si>
  <si>
    <t>Aprender a operar opções</t>
  </si>
  <si>
    <t>Aprender Venda Coberta</t>
  </si>
  <si>
    <t>PETRL19</t>
  </si>
  <si>
    <t>NTNF - 01/JAN/2027</t>
  </si>
  <si>
    <t>NTNF (Tesouro Direto)</t>
  </si>
  <si>
    <t>NTNB - 15/MAI/2035</t>
  </si>
  <si>
    <t>NTNB (Tesouro Direto)</t>
  </si>
  <si>
    <t>Resgate</t>
  </si>
  <si>
    <t>LC (SANTANA CFI) - 26/ABR/2023</t>
  </si>
  <si>
    <t>LC (Renda Fixa)</t>
  </si>
  <si>
    <t>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</si>
</sst>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4" width="15" customWidth="1"/>
    <col min="15" max="15" width="50.7109375" customWidth="1"/>
  </cols>
  <sheetData>
    <row r="1" spans="1:15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</row>
    <row r="2" spans="1:15" s="9" customFormat="1" x14ac:dyDescent="0.25">
      <c r="A2" s="4">
        <v>41961</v>
      </c>
      <c r="B2" s="4" t="s">
        <v>15</v>
      </c>
      <c r="C2" s="4" t="s">
        <v>15</v>
      </c>
      <c r="D2" s="5"/>
      <c r="E2" s="4"/>
      <c r="F2" s="4"/>
      <c r="G2" s="4" t="s">
        <v>16</v>
      </c>
      <c r="H2" s="6">
        <v>1</v>
      </c>
      <c r="I2" s="7">
        <v>1010</v>
      </c>
      <c r="J2" s="7">
        <f t="shared" ref="J2:J10" si="0">H2*I2</f>
        <v>1010</v>
      </c>
      <c r="K2" s="7">
        <v>10</v>
      </c>
      <c r="L2" s="7">
        <v>0</v>
      </c>
      <c r="M2" s="7">
        <f t="shared" ref="M2:M10" si="1">K2+L2</f>
        <v>10</v>
      </c>
      <c r="N2" s="8">
        <f>IF(OR(G2="Compra", G2="Resgate"),ROUNDDOWN(((J2+M2)*-1),2),ROUNDDOWN((J2-M2),2))</f>
        <v>1000</v>
      </c>
      <c r="O2" s="4"/>
    </row>
    <row r="3" spans="1:15" s="9" customFormat="1" x14ac:dyDescent="0.25">
      <c r="A3" s="4">
        <v>41964</v>
      </c>
      <c r="B3" s="4" t="s">
        <v>17</v>
      </c>
      <c r="C3" s="4" t="s">
        <v>18</v>
      </c>
      <c r="D3" s="5"/>
      <c r="E3" s="4"/>
      <c r="F3" s="4"/>
      <c r="G3" s="4" t="s">
        <v>19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f t="shared" si="1"/>
        <v>10</v>
      </c>
      <c r="N3" s="8">
        <f t="shared" ref="N3:N10" si="2">IF(OR(G3="Compra", G3="Resgate"),ROUNDDOWN(((J3+M3)*-1),2),ROUNDDOWN((J3-M3),2))</f>
        <v>-1010</v>
      </c>
      <c r="O3" s="4"/>
    </row>
    <row r="4" spans="1:15" s="9" customFormat="1" x14ac:dyDescent="0.25">
      <c r="A4" s="4">
        <v>41967</v>
      </c>
      <c r="B4" s="4" t="s">
        <v>22</v>
      </c>
      <c r="C4" s="4" t="s">
        <v>23</v>
      </c>
      <c r="D4" s="5">
        <v>0.12520000000000001</v>
      </c>
      <c r="E4" s="4" t="s">
        <v>24</v>
      </c>
      <c r="F4" s="4">
        <v>43101</v>
      </c>
      <c r="G4" s="4" t="s">
        <v>19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f t="shared" si="1"/>
        <v>5</v>
      </c>
      <c r="N4" s="8">
        <f t="shared" si="2"/>
        <v>-2005</v>
      </c>
      <c r="O4" s="4"/>
    </row>
    <row r="5" spans="1:15" s="9" customFormat="1" x14ac:dyDescent="0.25">
      <c r="A5" s="4">
        <v>41971</v>
      </c>
      <c r="B5" s="4" t="s">
        <v>25</v>
      </c>
      <c r="C5" s="4" t="s">
        <v>26</v>
      </c>
      <c r="D5" s="5">
        <v>5.5899999999999998E-2</v>
      </c>
      <c r="E5" s="4" t="s">
        <v>27</v>
      </c>
      <c r="F5" s="4">
        <v>43600</v>
      </c>
      <c r="G5" s="4" t="s">
        <v>19</v>
      </c>
      <c r="H5" s="6">
        <v>2</v>
      </c>
      <c r="I5" s="7">
        <v>1000</v>
      </c>
      <c r="J5" s="7">
        <f t="shared" si="0"/>
        <v>2000</v>
      </c>
      <c r="K5" s="7">
        <v>5</v>
      </c>
      <c r="L5" s="7">
        <v>0</v>
      </c>
      <c r="M5" s="7">
        <f t="shared" si="1"/>
        <v>5</v>
      </c>
      <c r="N5" s="8">
        <f t="shared" si="2"/>
        <v>-2005</v>
      </c>
      <c r="O5" s="4"/>
    </row>
    <row r="6" spans="1:15" s="9" customFormat="1" x14ac:dyDescent="0.25">
      <c r="A6" s="4">
        <v>42039</v>
      </c>
      <c r="B6" s="4" t="s">
        <v>15</v>
      </c>
      <c r="C6" s="4" t="s">
        <v>15</v>
      </c>
      <c r="D6" s="5"/>
      <c r="E6" s="4"/>
      <c r="F6" s="4"/>
      <c r="G6" s="4" t="s">
        <v>30</v>
      </c>
      <c r="H6" s="6">
        <v>1</v>
      </c>
      <c r="I6" s="7">
        <v>0</v>
      </c>
      <c r="J6" s="7">
        <f t="shared" si="0"/>
        <v>0</v>
      </c>
      <c r="K6" s="7">
        <v>9.8000000000000007</v>
      </c>
      <c r="L6" s="7">
        <v>0</v>
      </c>
      <c r="M6" s="7">
        <f t="shared" si="1"/>
        <v>9.8000000000000007</v>
      </c>
      <c r="N6" s="8">
        <f t="shared" si="2"/>
        <v>-9.8000000000000007</v>
      </c>
      <c r="O6" s="4"/>
    </row>
    <row r="7" spans="1:15" s="9" customFormat="1" x14ac:dyDescent="0.25">
      <c r="A7" s="4">
        <v>42045</v>
      </c>
      <c r="B7" s="4" t="s">
        <v>28</v>
      </c>
      <c r="C7" s="4" t="s">
        <v>18</v>
      </c>
      <c r="D7" s="5"/>
      <c r="E7" s="4"/>
      <c r="F7" s="4"/>
      <c r="G7" s="4" t="s">
        <v>29</v>
      </c>
      <c r="H7" s="6">
        <v>100</v>
      </c>
      <c r="I7" s="7">
        <v>1</v>
      </c>
      <c r="J7" s="7">
        <f t="shared" si="0"/>
        <v>100</v>
      </c>
      <c r="K7" s="7">
        <v>0</v>
      </c>
      <c r="L7" s="7">
        <v>0</v>
      </c>
      <c r="M7" s="7">
        <f t="shared" si="1"/>
        <v>0</v>
      </c>
      <c r="N7" s="8">
        <f t="shared" si="2"/>
        <v>100</v>
      </c>
      <c r="O7" s="4"/>
    </row>
    <row r="8" spans="1:15" s="9" customFormat="1" x14ac:dyDescent="0.25">
      <c r="A8" s="4">
        <v>42103</v>
      </c>
      <c r="B8" s="4" t="s">
        <v>32</v>
      </c>
      <c r="C8" s="4" t="s">
        <v>33</v>
      </c>
      <c r="D8" s="5">
        <v>0</v>
      </c>
      <c r="E8" s="4" t="s">
        <v>34</v>
      </c>
      <c r="F8" s="4">
        <v>44256</v>
      </c>
      <c r="G8" s="4" t="s">
        <v>19</v>
      </c>
      <c r="H8" s="6">
        <v>2</v>
      </c>
      <c r="I8" s="7">
        <v>1000</v>
      </c>
      <c r="J8" s="7">
        <f t="shared" si="0"/>
        <v>2000</v>
      </c>
      <c r="K8" s="7">
        <v>5</v>
      </c>
      <c r="L8" s="7">
        <v>0</v>
      </c>
      <c r="M8" s="7">
        <f t="shared" si="1"/>
        <v>5</v>
      </c>
      <c r="N8" s="8">
        <f t="shared" si="2"/>
        <v>-2005</v>
      </c>
      <c r="O8" s="4"/>
    </row>
    <row r="9" spans="1:15" s="9" customFormat="1" x14ac:dyDescent="0.25">
      <c r="A9" s="4">
        <v>42107</v>
      </c>
      <c r="B9" s="4" t="s">
        <v>21</v>
      </c>
      <c r="C9" s="4" t="s">
        <v>18</v>
      </c>
      <c r="D9" s="5"/>
      <c r="E9" s="4"/>
      <c r="F9" s="4"/>
      <c r="G9" s="4" t="s">
        <v>31</v>
      </c>
      <c r="H9" s="6">
        <v>100</v>
      </c>
      <c r="I9" s="7">
        <v>15</v>
      </c>
      <c r="J9" s="7">
        <f t="shared" si="0"/>
        <v>1500</v>
      </c>
      <c r="K9" s="7">
        <v>10</v>
      </c>
      <c r="L9" s="7">
        <v>0</v>
      </c>
      <c r="M9" s="7">
        <f t="shared" si="1"/>
        <v>10</v>
      </c>
      <c r="N9" s="8">
        <f t="shared" si="2"/>
        <v>1490</v>
      </c>
      <c r="O9" s="4"/>
    </row>
    <row r="10" spans="1:15" s="9" customFormat="1" x14ac:dyDescent="0.25">
      <c r="A10" s="4">
        <v>42111</v>
      </c>
      <c r="B10" s="4" t="s">
        <v>20</v>
      </c>
      <c r="C10" s="4" t="s">
        <v>18</v>
      </c>
      <c r="D10" s="5"/>
      <c r="E10" s="4"/>
      <c r="F10" s="4"/>
      <c r="G10" s="4" t="s">
        <v>31</v>
      </c>
      <c r="H10" s="6">
        <v>100</v>
      </c>
      <c r="I10" s="7">
        <v>15</v>
      </c>
      <c r="J10" s="7">
        <f t="shared" si="0"/>
        <v>1500</v>
      </c>
      <c r="K10" s="7">
        <v>10</v>
      </c>
      <c r="L10" s="7">
        <v>50</v>
      </c>
      <c r="M10" s="7">
        <f t="shared" si="1"/>
        <v>60</v>
      </c>
      <c r="N10" s="8">
        <f t="shared" si="2"/>
        <v>1440</v>
      </c>
      <c r="O10" s="4"/>
    </row>
    <row r="11" spans="1:15" s="9" customFormat="1" x14ac:dyDescent="0.25">
      <c r="A11" s="4">
        <v>42205</v>
      </c>
      <c r="B11" s="4" t="s">
        <v>22</v>
      </c>
      <c r="C11" s="4" t="s">
        <v>23</v>
      </c>
      <c r="D11" s="5"/>
      <c r="E11" s="4"/>
      <c r="F11" s="4"/>
      <c r="G11" s="4" t="s">
        <v>30</v>
      </c>
      <c r="H11" s="6">
        <v>1</v>
      </c>
      <c r="I11" s="7">
        <v>0</v>
      </c>
      <c r="J11" s="7">
        <f t="shared" ref="J11:J16" si="3">H11*I11</f>
        <v>0</v>
      </c>
      <c r="K11" s="7">
        <v>56.96</v>
      </c>
      <c r="L11" s="7">
        <v>0</v>
      </c>
      <c r="M11" s="7">
        <f t="shared" ref="M11:M16" si="4">K11+L11</f>
        <v>56.96</v>
      </c>
      <c r="N11" s="8">
        <f t="shared" ref="N11:N16" si="5">IF(OR(G11="Compra", G11="Resgate"),ROUNDDOWN(((J11+M11)*-1),2),ROUNDDOWN((J11-M11),2))</f>
        <v>-56.96</v>
      </c>
      <c r="O11" s="4"/>
    </row>
    <row r="12" spans="1:15" s="9" customFormat="1" x14ac:dyDescent="0.25">
      <c r="A12" s="4">
        <v>42244</v>
      </c>
      <c r="B12" s="4" t="s">
        <v>35</v>
      </c>
      <c r="C12" s="4" t="s">
        <v>36</v>
      </c>
      <c r="D12" s="5"/>
      <c r="E12" s="4"/>
      <c r="F12" s="4"/>
      <c r="G12" s="4" t="s">
        <v>19</v>
      </c>
      <c r="H12" s="6">
        <v>100</v>
      </c>
      <c r="I12" s="7">
        <v>2</v>
      </c>
      <c r="J12" s="7">
        <f t="shared" si="3"/>
        <v>200</v>
      </c>
      <c r="K12" s="7">
        <v>10</v>
      </c>
      <c r="L12" s="7">
        <v>0</v>
      </c>
      <c r="M12" s="7">
        <f t="shared" si="4"/>
        <v>10</v>
      </c>
      <c r="N12" s="8">
        <f t="shared" si="5"/>
        <v>-210</v>
      </c>
      <c r="O12" s="4" t="s">
        <v>37</v>
      </c>
    </row>
    <row r="13" spans="1:15" s="9" customFormat="1" x14ac:dyDescent="0.25">
      <c r="A13" s="4">
        <v>42278</v>
      </c>
      <c r="B13" s="4" t="s">
        <v>35</v>
      </c>
      <c r="C13" s="4" t="s">
        <v>36</v>
      </c>
      <c r="D13" s="5"/>
      <c r="E13" s="4"/>
      <c r="F13" s="4"/>
      <c r="G13" s="4" t="s">
        <v>31</v>
      </c>
      <c r="H13" s="6">
        <v>100</v>
      </c>
      <c r="I13" s="7">
        <v>2</v>
      </c>
      <c r="J13" s="7">
        <f t="shared" si="3"/>
        <v>200</v>
      </c>
      <c r="K13" s="7">
        <v>10</v>
      </c>
      <c r="L13" s="7">
        <v>0</v>
      </c>
      <c r="M13" s="7">
        <f t="shared" si="4"/>
        <v>10</v>
      </c>
      <c r="N13" s="8">
        <f t="shared" si="5"/>
        <v>190</v>
      </c>
      <c r="O13" s="4" t="s">
        <v>37</v>
      </c>
    </row>
    <row r="14" spans="1:15" s="9" customFormat="1" x14ac:dyDescent="0.25">
      <c r="A14" s="4">
        <v>42326</v>
      </c>
      <c r="B14" s="4" t="s">
        <v>39</v>
      </c>
      <c r="C14" s="4" t="s">
        <v>36</v>
      </c>
      <c r="D14" s="5"/>
      <c r="E14" s="4"/>
      <c r="F14" s="4"/>
      <c r="G14" s="4" t="s">
        <v>31</v>
      </c>
      <c r="H14" s="6">
        <v>100</v>
      </c>
      <c r="I14" s="7">
        <v>2</v>
      </c>
      <c r="J14" s="7">
        <f t="shared" si="3"/>
        <v>200</v>
      </c>
      <c r="K14" s="7">
        <v>10</v>
      </c>
      <c r="L14" s="7">
        <v>0</v>
      </c>
      <c r="M14" s="7">
        <f t="shared" si="4"/>
        <v>10</v>
      </c>
      <c r="N14" s="8">
        <f t="shared" si="5"/>
        <v>190</v>
      </c>
      <c r="O14" s="4" t="s">
        <v>38</v>
      </c>
    </row>
    <row r="15" spans="1:15" s="9" customFormat="1" x14ac:dyDescent="0.25">
      <c r="A15" s="4">
        <v>42359</v>
      </c>
      <c r="B15" s="4" t="s">
        <v>39</v>
      </c>
      <c r="C15" s="4" t="s">
        <v>36</v>
      </c>
      <c r="D15" s="5"/>
      <c r="E15" s="4"/>
      <c r="F15" s="4"/>
      <c r="G15" s="4" t="s">
        <v>19</v>
      </c>
      <c r="H15" s="6">
        <v>100</v>
      </c>
      <c r="I15" s="7">
        <v>0</v>
      </c>
      <c r="J15" s="7">
        <f t="shared" si="3"/>
        <v>0</v>
      </c>
      <c r="K15" s="7">
        <v>0</v>
      </c>
      <c r="L15" s="7">
        <v>0</v>
      </c>
      <c r="M15" s="7">
        <f t="shared" si="4"/>
        <v>0</v>
      </c>
      <c r="N15" s="8">
        <f t="shared" si="5"/>
        <v>0</v>
      </c>
      <c r="O15" s="4"/>
    </row>
    <row r="16" spans="1:15" s="9" customFormat="1" x14ac:dyDescent="0.25">
      <c r="A16" s="4">
        <v>42387</v>
      </c>
      <c r="B16" s="4" t="s">
        <v>25</v>
      </c>
      <c r="C16" s="4" t="s">
        <v>26</v>
      </c>
      <c r="D16" s="5"/>
      <c r="E16" s="4"/>
      <c r="F16" s="4"/>
      <c r="G16" s="4" t="s">
        <v>30</v>
      </c>
      <c r="H16" s="6">
        <v>1</v>
      </c>
      <c r="I16" s="7">
        <v>0</v>
      </c>
      <c r="J16" s="7">
        <f t="shared" si="3"/>
        <v>0</v>
      </c>
      <c r="K16" s="7">
        <v>147.56</v>
      </c>
      <c r="L16" s="7">
        <v>0</v>
      </c>
      <c r="M16" s="7">
        <f t="shared" si="4"/>
        <v>147.56</v>
      </c>
      <c r="N16" s="8">
        <f t="shared" si="5"/>
        <v>-147.56</v>
      </c>
      <c r="O16" s="4"/>
    </row>
    <row r="17" spans="1:15" s="9" customFormat="1" x14ac:dyDescent="0.25">
      <c r="A17" s="4">
        <v>42625</v>
      </c>
      <c r="B17" s="4" t="s">
        <v>40</v>
      </c>
      <c r="C17" s="4" t="s">
        <v>41</v>
      </c>
      <c r="D17" s="5">
        <v>0.1216</v>
      </c>
      <c r="E17" s="4" t="s">
        <v>24</v>
      </c>
      <c r="F17" s="4">
        <v>46388</v>
      </c>
      <c r="G17" s="4" t="s">
        <v>19</v>
      </c>
      <c r="H17" s="6">
        <v>2</v>
      </c>
      <c r="I17" s="7">
        <v>1000</v>
      </c>
      <c r="J17" s="7">
        <f t="shared" ref="J17:J22" si="6">H17*I17</f>
        <v>2000</v>
      </c>
      <c r="K17" s="7">
        <v>5</v>
      </c>
      <c r="L17" s="7">
        <v>0</v>
      </c>
      <c r="M17" s="7">
        <f t="shared" ref="M17:M22" si="7">K17+L17</f>
        <v>5</v>
      </c>
      <c r="N17" s="8">
        <f t="shared" ref="N17:N22" si="8">IF(OR(G17="Compra", G17="Resgate"),ROUNDDOWN(((J17+M17)*-1),2),ROUNDDOWN((J17-M17),2))</f>
        <v>-2005</v>
      </c>
      <c r="O17" s="4"/>
    </row>
    <row r="18" spans="1:15" s="9" customFormat="1" x14ac:dyDescent="0.25">
      <c r="A18" s="4">
        <v>42625</v>
      </c>
      <c r="B18" s="4" t="s">
        <v>42</v>
      </c>
      <c r="C18" s="4" t="s">
        <v>43</v>
      </c>
      <c r="D18" s="5">
        <v>5.8999999999999997E-2</v>
      </c>
      <c r="E18" s="4" t="s">
        <v>27</v>
      </c>
      <c r="F18" s="4">
        <v>49444</v>
      </c>
      <c r="G18" s="4" t="s">
        <v>19</v>
      </c>
      <c r="H18" s="6">
        <v>2</v>
      </c>
      <c r="I18" s="7">
        <v>1000</v>
      </c>
      <c r="J18" s="7">
        <f t="shared" si="6"/>
        <v>2000</v>
      </c>
      <c r="K18" s="7">
        <v>5</v>
      </c>
      <c r="L18" s="7">
        <v>0</v>
      </c>
      <c r="M18" s="7">
        <f t="shared" si="7"/>
        <v>5</v>
      </c>
      <c r="N18" s="8">
        <f t="shared" si="8"/>
        <v>-2005</v>
      </c>
      <c r="O18" s="4"/>
    </row>
    <row r="19" spans="1:15" s="9" customFormat="1" x14ac:dyDescent="0.25">
      <c r="A19" s="4">
        <v>42737</v>
      </c>
      <c r="B19" s="4" t="s">
        <v>40</v>
      </c>
      <c r="C19" s="4" t="s">
        <v>41</v>
      </c>
      <c r="D19" s="5"/>
      <c r="E19" s="4"/>
      <c r="F19" s="4"/>
      <c r="G19" s="4" t="s">
        <v>29</v>
      </c>
      <c r="H19" s="6">
        <v>1</v>
      </c>
      <c r="I19" s="7">
        <v>100</v>
      </c>
      <c r="J19" s="7">
        <f t="shared" si="6"/>
        <v>100</v>
      </c>
      <c r="K19" s="7">
        <v>5</v>
      </c>
      <c r="L19" s="7">
        <v>10</v>
      </c>
      <c r="M19" s="7">
        <f t="shared" si="7"/>
        <v>15</v>
      </c>
      <c r="N19" s="8">
        <f t="shared" si="8"/>
        <v>85</v>
      </c>
      <c r="O19" s="4"/>
    </row>
    <row r="20" spans="1:15" s="9" customFormat="1" x14ac:dyDescent="0.25">
      <c r="A20" s="4">
        <v>42751</v>
      </c>
      <c r="B20" s="4" t="s">
        <v>32</v>
      </c>
      <c r="C20" s="4" t="s">
        <v>33</v>
      </c>
      <c r="D20" s="5"/>
      <c r="E20" s="4"/>
      <c r="F20" s="4"/>
      <c r="G20" s="4" t="s">
        <v>30</v>
      </c>
      <c r="H20" s="6">
        <v>1</v>
      </c>
      <c r="I20" s="7">
        <v>0</v>
      </c>
      <c r="J20" s="7">
        <f t="shared" si="6"/>
        <v>0</v>
      </c>
      <c r="K20" s="7">
        <v>259.8</v>
      </c>
      <c r="L20" s="7">
        <v>0</v>
      </c>
      <c r="M20" s="7">
        <f t="shared" si="7"/>
        <v>259.8</v>
      </c>
      <c r="N20" s="8">
        <f t="shared" si="8"/>
        <v>-259.8</v>
      </c>
      <c r="O20" s="4"/>
    </row>
    <row r="21" spans="1:15" s="9" customFormat="1" x14ac:dyDescent="0.25">
      <c r="A21" s="4">
        <v>42795</v>
      </c>
      <c r="B21" s="4" t="s">
        <v>22</v>
      </c>
      <c r="C21" s="4" t="s">
        <v>23</v>
      </c>
      <c r="D21" s="5">
        <v>0.12520000000000001</v>
      </c>
      <c r="E21" s="4" t="s">
        <v>24</v>
      </c>
      <c r="F21" s="4">
        <v>43101</v>
      </c>
      <c r="G21" s="4" t="s">
        <v>31</v>
      </c>
      <c r="H21" s="6">
        <v>1</v>
      </c>
      <c r="I21" s="7">
        <v>850</v>
      </c>
      <c r="J21" s="7">
        <f t="shared" si="6"/>
        <v>850</v>
      </c>
      <c r="K21" s="7">
        <v>10</v>
      </c>
      <c r="L21" s="7">
        <v>400</v>
      </c>
      <c r="M21" s="7">
        <f t="shared" si="7"/>
        <v>410</v>
      </c>
      <c r="N21" s="8">
        <f t="shared" si="8"/>
        <v>440</v>
      </c>
      <c r="O21" s="4"/>
    </row>
    <row r="22" spans="1:15" s="9" customFormat="1" x14ac:dyDescent="0.25">
      <c r="A22" s="4">
        <v>42795</v>
      </c>
      <c r="B22" s="4" t="s">
        <v>32</v>
      </c>
      <c r="C22" s="4" t="s">
        <v>33</v>
      </c>
      <c r="D22" s="5">
        <v>0</v>
      </c>
      <c r="E22" s="4" t="s">
        <v>34</v>
      </c>
      <c r="F22" s="4">
        <v>44256</v>
      </c>
      <c r="G22" s="4" t="s">
        <v>31</v>
      </c>
      <c r="H22" s="6">
        <v>1</v>
      </c>
      <c r="I22" s="7">
        <v>850</v>
      </c>
      <c r="J22" s="7">
        <f t="shared" si="6"/>
        <v>850</v>
      </c>
      <c r="K22" s="7">
        <v>10</v>
      </c>
      <c r="L22" s="7">
        <v>100</v>
      </c>
      <c r="M22" s="7">
        <f t="shared" si="7"/>
        <v>110</v>
      </c>
      <c r="N22" s="8">
        <f t="shared" si="8"/>
        <v>740</v>
      </c>
      <c r="O22" s="4"/>
    </row>
    <row r="23" spans="1:15" s="9" customFormat="1" x14ac:dyDescent="0.25">
      <c r="A23" s="4">
        <v>42800</v>
      </c>
      <c r="B23" s="4" t="s">
        <v>15</v>
      </c>
      <c r="C23" s="4" t="s">
        <v>15</v>
      </c>
      <c r="D23" s="5"/>
      <c r="E23" s="4"/>
      <c r="F23" s="4"/>
      <c r="G23" s="4" t="s">
        <v>44</v>
      </c>
      <c r="H23" s="6">
        <v>1</v>
      </c>
      <c r="I23" s="7">
        <v>5000</v>
      </c>
      <c r="J23" s="7">
        <f t="shared" ref="J23:J25" si="9">H23*I23</f>
        <v>5000</v>
      </c>
      <c r="K23" s="7">
        <v>0</v>
      </c>
      <c r="L23" s="7">
        <v>0</v>
      </c>
      <c r="M23" s="7">
        <f t="shared" ref="M23:M25" si="10">K23+L23</f>
        <v>0</v>
      </c>
      <c r="N23" s="8">
        <f t="shared" ref="N23:N25" si="11">IF(OR(G23="Compra", G23="Resgate"),ROUNDDOWN(((J23+M23)*-1),2),ROUNDDOWN((J23-M23),2))</f>
        <v>-5000</v>
      </c>
      <c r="O23" s="4"/>
    </row>
    <row r="24" spans="1:15" s="9" customFormat="1" x14ac:dyDescent="0.25">
      <c r="A24" s="4">
        <v>43600</v>
      </c>
      <c r="B24" s="4" t="s">
        <v>25</v>
      </c>
      <c r="C24" s="4" t="s">
        <v>26</v>
      </c>
      <c r="D24" s="5">
        <v>5.5899999999999998E-2</v>
      </c>
      <c r="E24" s="4" t="s">
        <v>27</v>
      </c>
      <c r="F24" s="4">
        <v>43600</v>
      </c>
      <c r="G24" s="4" t="s">
        <v>31</v>
      </c>
      <c r="H24" s="6">
        <v>4</v>
      </c>
      <c r="I24" s="7">
        <v>850</v>
      </c>
      <c r="J24" s="7">
        <f t="shared" si="9"/>
        <v>3400</v>
      </c>
      <c r="K24" s="7">
        <v>10</v>
      </c>
      <c r="L24" s="7">
        <v>900</v>
      </c>
      <c r="M24" s="7">
        <f t="shared" si="10"/>
        <v>910</v>
      </c>
      <c r="N24" s="8">
        <f t="shared" si="11"/>
        <v>2490</v>
      </c>
      <c r="O24" s="4"/>
    </row>
    <row r="25" spans="1:15" s="9" customFormat="1" x14ac:dyDescent="0.25">
      <c r="A25" s="4">
        <v>43724</v>
      </c>
      <c r="B25" s="4" t="s">
        <v>40</v>
      </c>
      <c r="C25" s="4" t="s">
        <v>41</v>
      </c>
      <c r="D25" s="5">
        <v>0.1216</v>
      </c>
      <c r="E25" s="4" t="s">
        <v>24</v>
      </c>
      <c r="F25" s="4">
        <v>46388</v>
      </c>
      <c r="G25" s="4" t="s">
        <v>31</v>
      </c>
      <c r="H25" s="6">
        <v>2</v>
      </c>
      <c r="I25" s="7">
        <v>850</v>
      </c>
      <c r="J25" s="7">
        <f t="shared" si="9"/>
        <v>1700</v>
      </c>
      <c r="K25" s="7">
        <v>10</v>
      </c>
      <c r="L25" s="7">
        <v>80</v>
      </c>
      <c r="M25" s="7">
        <f t="shared" si="10"/>
        <v>90</v>
      </c>
      <c r="N25" s="8">
        <f t="shared" si="11"/>
        <v>1610</v>
      </c>
      <c r="O25" s="4"/>
    </row>
    <row r="26" spans="1:15" s="9" customFormat="1" x14ac:dyDescent="0.25">
      <c r="A26" s="4">
        <v>44312</v>
      </c>
      <c r="B26" s="4" t="s">
        <v>45</v>
      </c>
      <c r="C26" s="4" t="s">
        <v>46</v>
      </c>
      <c r="D26" s="5">
        <v>1.5</v>
      </c>
      <c r="E26" s="4" t="s">
        <v>47</v>
      </c>
      <c r="F26" s="4">
        <v>45042</v>
      </c>
      <c r="G26" s="4" t="s">
        <v>19</v>
      </c>
      <c r="H26" s="6">
        <v>1000</v>
      </c>
      <c r="I26" s="7">
        <v>1</v>
      </c>
      <c r="J26" s="7">
        <f t="shared" ref="J26:J28" si="12">H26*I26</f>
        <v>1000</v>
      </c>
      <c r="K26" s="7">
        <v>5</v>
      </c>
      <c r="L26" s="7">
        <v>0</v>
      </c>
      <c r="M26" s="7">
        <f t="shared" ref="M26:M28" si="13">K26+L26</f>
        <v>5</v>
      </c>
      <c r="N26" s="8">
        <f t="shared" ref="N26:N28" si="14">IF(OR(G26="Compra", G26="Resgate"),ROUNDDOWN(((J26+M26)*-1),2),ROUNDDOWN((J26-M26),2))</f>
        <v>-1005</v>
      </c>
      <c r="O26" s="4"/>
    </row>
    <row r="27" spans="1:15" s="9" customFormat="1" x14ac:dyDescent="0.25">
      <c r="A27" s="4">
        <v>44312</v>
      </c>
      <c r="B27" s="4" t="s">
        <v>45</v>
      </c>
      <c r="C27" s="4" t="s">
        <v>46</v>
      </c>
      <c r="D27" s="5">
        <v>0.06</v>
      </c>
      <c r="E27" s="4" t="s">
        <v>24</v>
      </c>
      <c r="F27" s="4">
        <v>45042</v>
      </c>
      <c r="G27" s="4" t="s">
        <v>19</v>
      </c>
      <c r="H27" s="6">
        <v>1000</v>
      </c>
      <c r="I27" s="7">
        <v>1</v>
      </c>
      <c r="J27" s="7">
        <f t="shared" ref="J27" si="15">H27*I27</f>
        <v>1000</v>
      </c>
      <c r="K27" s="7">
        <v>5</v>
      </c>
      <c r="L27" s="7">
        <v>0</v>
      </c>
      <c r="M27" s="7">
        <f t="shared" ref="M27" si="16">K27+L27</f>
        <v>5</v>
      </c>
      <c r="N27" s="8">
        <f t="shared" ref="N27" si="17">IF(OR(G27="Compra", G27="Resgate"),ROUNDDOWN(((J27+M27)*-1),2),ROUNDDOWN((J27-M27),2))</f>
        <v>-1005</v>
      </c>
      <c r="O27" s="4"/>
    </row>
    <row r="28" spans="1:15" s="9" customFormat="1" x14ac:dyDescent="0.25">
      <c r="A28" s="4">
        <v>44344</v>
      </c>
      <c r="B28" s="4" t="s">
        <v>28</v>
      </c>
      <c r="C28" s="4" t="s">
        <v>18</v>
      </c>
      <c r="D28" s="5"/>
      <c r="E28" s="4"/>
      <c r="F28" s="4"/>
      <c r="G28" s="4" t="s">
        <v>29</v>
      </c>
      <c r="H28" s="6">
        <v>100</v>
      </c>
      <c r="I28" s="7">
        <v>0.5</v>
      </c>
      <c r="J28" s="7">
        <f t="shared" si="12"/>
        <v>50</v>
      </c>
      <c r="K28" s="7">
        <v>0</v>
      </c>
      <c r="L28" s="7">
        <v>10</v>
      </c>
      <c r="M28" s="7">
        <f t="shared" si="13"/>
        <v>10</v>
      </c>
      <c r="N28" s="8">
        <f t="shared" si="14"/>
        <v>40</v>
      </c>
      <c r="O28" s="4"/>
    </row>
    <row r="29" spans="1:15" s="9" customFormat="1" x14ac:dyDescent="0.25">
      <c r="A29" s="4">
        <v>44312</v>
      </c>
      <c r="B29" s="4" t="s">
        <v>45</v>
      </c>
      <c r="C29" s="4" t="s">
        <v>46</v>
      </c>
      <c r="D29" s="5">
        <v>0.03</v>
      </c>
      <c r="E29" s="4" t="s">
        <v>27</v>
      </c>
      <c r="F29" s="4">
        <v>45042</v>
      </c>
      <c r="G29" s="4" t="s">
        <v>19</v>
      </c>
      <c r="H29" s="6">
        <v>1000</v>
      </c>
      <c r="I29" s="7">
        <v>1</v>
      </c>
      <c r="J29" s="7">
        <f t="shared" ref="J29:J31" si="18">H29*I29</f>
        <v>1000</v>
      </c>
      <c r="K29" s="7">
        <v>5</v>
      </c>
      <c r="L29" s="7">
        <v>0</v>
      </c>
      <c r="M29" s="7">
        <f t="shared" ref="M29:M31" si="19">K29+L29</f>
        <v>5</v>
      </c>
      <c r="N29" s="8">
        <f t="shared" ref="N29:N31" si="20">IF(OR(G29="Compra", G29="Resgate"),ROUNDDOWN(((J29+M29)*-1),2),ROUNDDOWN((J29-M29),2))</f>
        <v>-1005</v>
      </c>
      <c r="O29" s="4"/>
    </row>
    <row r="30" spans="1:15" s="9" customFormat="1" x14ac:dyDescent="0.25">
      <c r="A30" s="4">
        <v>44312</v>
      </c>
      <c r="B30" s="4" t="s">
        <v>45</v>
      </c>
      <c r="C30" s="4" t="s">
        <v>46</v>
      </c>
      <c r="D30" s="5">
        <v>1.5</v>
      </c>
      <c r="E30" s="4" t="s">
        <v>47</v>
      </c>
      <c r="F30" s="4">
        <v>45042</v>
      </c>
      <c r="G30" s="4" t="s">
        <v>31</v>
      </c>
      <c r="H30" s="6">
        <v>1000</v>
      </c>
      <c r="I30" s="7">
        <v>1</v>
      </c>
      <c r="J30" s="7">
        <f t="shared" si="18"/>
        <v>1000</v>
      </c>
      <c r="K30" s="7">
        <v>0</v>
      </c>
      <c r="L30" s="7">
        <v>0</v>
      </c>
      <c r="M30" s="7">
        <f t="shared" si="19"/>
        <v>0</v>
      </c>
      <c r="N30" s="8">
        <f t="shared" si="20"/>
        <v>1000</v>
      </c>
      <c r="O30" s="4"/>
    </row>
    <row r="31" spans="1:15" s="9" customFormat="1" x14ac:dyDescent="0.25">
      <c r="A31" s="4">
        <v>44312</v>
      </c>
      <c r="B31" s="4" t="s">
        <v>45</v>
      </c>
      <c r="C31" s="4" t="s">
        <v>46</v>
      </c>
      <c r="D31" s="5">
        <v>0.06</v>
      </c>
      <c r="E31" s="4" t="s">
        <v>24</v>
      </c>
      <c r="F31" s="4">
        <v>45042</v>
      </c>
      <c r="G31" s="4" t="s">
        <v>31</v>
      </c>
      <c r="H31" s="6">
        <v>1000</v>
      </c>
      <c r="I31" s="7">
        <v>1</v>
      </c>
      <c r="J31" s="7">
        <f t="shared" si="18"/>
        <v>1000</v>
      </c>
      <c r="K31" s="7">
        <v>0</v>
      </c>
      <c r="L31" s="7">
        <v>0</v>
      </c>
      <c r="M31" s="7">
        <f t="shared" si="19"/>
        <v>0</v>
      </c>
      <c r="N31" s="8">
        <f t="shared" si="20"/>
        <v>1000</v>
      </c>
      <c r="O31" s="4"/>
    </row>
    <row r="32" spans="1:15" s="9" customFormat="1" x14ac:dyDescent="0.25">
      <c r="A32" s="4">
        <v>44312</v>
      </c>
      <c r="B32" s="4" t="s">
        <v>45</v>
      </c>
      <c r="C32" s="4" t="s">
        <v>46</v>
      </c>
      <c r="D32" s="5">
        <v>0.03</v>
      </c>
      <c r="E32" s="4" t="s">
        <v>27</v>
      </c>
      <c r="F32" s="4">
        <v>45042</v>
      </c>
      <c r="G32" s="4" t="s">
        <v>31</v>
      </c>
      <c r="H32" s="6">
        <v>1000</v>
      </c>
      <c r="I32" s="7">
        <v>1</v>
      </c>
      <c r="J32" s="7">
        <f t="shared" ref="J32" si="21">H32*I32</f>
        <v>1000</v>
      </c>
      <c r="K32" s="7">
        <v>0</v>
      </c>
      <c r="L32" s="7">
        <v>0</v>
      </c>
      <c r="M32" s="7">
        <f t="shared" ref="M32" si="22">K32+L32</f>
        <v>0</v>
      </c>
      <c r="N32" s="8">
        <f t="shared" ref="N32" si="23">IF(OR(G32="Compra", G32="Resgate"),ROUNDDOWN(((J32+M32)*-1),2),ROUNDDOWN((J32-M32),2))</f>
        <v>1000</v>
      </c>
      <c r="O32" s="4"/>
    </row>
  </sheetData>
  <autoFilter ref="A1:O32"/>
  <conditionalFormatting sqref="N28 N2:N26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N27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N2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N3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N31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N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2021-07-08T03:00:06Z</dcterms:modified>
</cp:coreProperties>
</file>