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aul\analytics\Excel\PC stock portafolio dashboard\"/>
    </mc:Choice>
  </mc:AlternateContent>
  <xr:revisionPtr revIDLastSave="0" documentId="13_ncr:1_{FBDAB24B-F95D-4E4C-8DE7-57C782293A68}" xr6:coauthVersionLast="47" xr6:coauthVersionMax="47" xr10:uidLastSave="{00000000-0000-0000-0000-000000000000}"/>
  <bookViews>
    <workbookView xWindow="-120" yWindow="-120" windowWidth="20730" windowHeight="11160" tabRatio="745" xr2:uid="{00000000-000D-0000-FFFF-FFFF00000000}"/>
  </bookViews>
  <sheets>
    <sheet name="Dashboard" sheetId="11" r:id="rId1"/>
    <sheet name="equity AX" sheetId="16" state="hidden" r:id="rId2"/>
  </sheets>
  <definedNames>
    <definedName name="_xlnm._FilterDatabase" localSheetId="0" hidden="1">Dashboard!$C$5:$C$11</definedName>
    <definedName name="_xlnm.Extract" localSheetId="0">Dashboard!$B$14</definedName>
  </definedNames>
  <calcPr calcId="191029"/>
  <pivotCaches>
    <pivotCache cacheId="6" r:id="rId3"/>
    <pivotCache cacheId="9" r:id="rId4"/>
    <pivotCache cacheId="12" r:id="rId5"/>
  </pivotCaches>
  <fileRecoveryPr repairLoad="1"/>
  <extLst>
    <ext xmlns:x15="http://schemas.microsoft.com/office/spreadsheetml/2010/11/main" uri="{FCE2AD5D-F65C-4FA6-A056-5C36A1767C68}">
      <x15:dataModel>
        <x15:modelTables>
          <x15:modelTable id="equity AX_66c3f8df-bddd-424c-9875-ff939949fe37" name="equity AX" connection="Consulta - equity AX"/>
          <x15:modelTable id="Ledger_1cb19e7c-f181-4125-947f-dd6250b67066" name="Ledger" connection="Consulta - Ledger"/>
          <x15:modelTable id="TablaTicker_44e3d2f9-4734-4350-86f8-171198135107" name="TablaTicker" connection="Consulta - TablaTicker"/>
        </x15:modelTables>
        <x15:modelRelationships>
          <x15:modelRelationship fromTable="equity AX" fromColumn="Ticker" toTable="TablaTicker" toColumn="Ticker"/>
          <x15:modelRelationship fromTable="Ledger" fromColumn="Ticker" toTable="TablaTicker" toColumn="Ticker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equity AX" columnName="Date" columnId="Date">
                <x16:calculatedTimeColumn columnName="Date (índice de meses)" columnId="Date (índice de meses)" contentType="monthsindex" isSelected="1"/>
                <x16:calculatedTimeColumn columnName="Date (mes)" columnId="Date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6" l="1"/>
  <c r="I20" i="16"/>
  <c r="J20" i="16"/>
  <c r="K20" i="16"/>
  <c r="L20" i="16"/>
  <c r="M20" i="16"/>
  <c r="H21" i="16"/>
  <c r="I21" i="16"/>
  <c r="J21" i="16"/>
  <c r="K21" i="16"/>
  <c r="L21" i="16"/>
  <c r="M21" i="16"/>
  <c r="H22" i="16"/>
  <c r="I22" i="16"/>
  <c r="J22" i="16"/>
  <c r="K22" i="16"/>
  <c r="L22" i="16"/>
  <c r="M22" i="16"/>
  <c r="H23" i="16"/>
  <c r="I23" i="16"/>
  <c r="J23" i="16"/>
  <c r="K23" i="16"/>
  <c r="L23" i="16"/>
  <c r="M23" i="16"/>
  <c r="H24" i="16"/>
  <c r="I24" i="16"/>
  <c r="J24" i="16"/>
  <c r="K24" i="16"/>
  <c r="L24" i="16"/>
  <c r="M24" i="16"/>
  <c r="H25" i="16"/>
  <c r="I25" i="16"/>
  <c r="J25" i="16"/>
  <c r="K25" i="16"/>
  <c r="L25" i="16"/>
  <c r="M25" i="16"/>
  <c r="H26" i="16"/>
  <c r="I26" i="16"/>
  <c r="J26" i="16"/>
  <c r="K26" i="16"/>
  <c r="L26" i="16"/>
  <c r="M26" i="16"/>
  <c r="H27" i="16"/>
  <c r="I27" i="16"/>
  <c r="J27" i="16"/>
  <c r="K27" i="16"/>
  <c r="L27" i="16"/>
  <c r="M27" i="16"/>
  <c r="H28" i="16"/>
  <c r="I28" i="16"/>
  <c r="J28" i="16"/>
  <c r="K28" i="16"/>
  <c r="L28" i="16"/>
  <c r="M28" i="16"/>
  <c r="H29" i="16"/>
  <c r="I29" i="16"/>
  <c r="J29" i="16"/>
  <c r="K29" i="16"/>
  <c r="L29" i="16"/>
  <c r="M29" i="16"/>
  <c r="H30" i="16"/>
  <c r="I30" i="16"/>
  <c r="J30" i="16"/>
  <c r="K30" i="16"/>
  <c r="L30" i="16"/>
  <c r="M30" i="16"/>
  <c r="H31" i="16"/>
  <c r="I31" i="16"/>
  <c r="J31" i="16"/>
  <c r="K31" i="16"/>
  <c r="L31" i="16"/>
  <c r="M31" i="16"/>
  <c r="H32" i="16"/>
  <c r="I32" i="16"/>
  <c r="J32" i="16"/>
  <c r="K32" i="16"/>
  <c r="L32" i="16"/>
  <c r="M32" i="16"/>
  <c r="H33" i="16"/>
  <c r="I33" i="16"/>
  <c r="J33" i="16"/>
  <c r="K33" i="16"/>
  <c r="L33" i="16"/>
  <c r="M33" i="16"/>
  <c r="H34" i="16"/>
  <c r="I34" i="16"/>
  <c r="J34" i="16"/>
  <c r="K34" i="16"/>
  <c r="L34" i="16"/>
  <c r="M34" i="16"/>
  <c r="H35" i="16"/>
  <c r="I35" i="16"/>
  <c r="J35" i="16"/>
  <c r="K35" i="16"/>
  <c r="L35" i="16"/>
  <c r="M35" i="16"/>
  <c r="H36" i="16"/>
  <c r="I36" i="16"/>
  <c r="J36" i="16"/>
  <c r="K36" i="16"/>
  <c r="L36" i="16"/>
  <c r="M36" i="16"/>
  <c r="H37" i="16"/>
  <c r="I37" i="16"/>
  <c r="J37" i="16"/>
  <c r="K37" i="16"/>
  <c r="L37" i="16"/>
  <c r="M37" i="16"/>
  <c r="J19" i="16"/>
  <c r="K19" i="16"/>
  <c r="L19" i="16"/>
  <c r="M19" i="16"/>
  <c r="I19" i="16"/>
  <c r="H19" i="16"/>
  <c r="H16" i="16"/>
  <c r="H15" i="16"/>
  <c r="A11" i="11" l="1"/>
  <c r="A9" i="11"/>
  <c r="A8" i="11"/>
  <c r="J2" i="11"/>
  <c r="A6" i="11"/>
  <c r="A10" i="11"/>
  <c r="A7" i="11"/>
  <c r="B10" i="11" l="1"/>
  <c r="B8" i="11"/>
  <c r="B11" i="11"/>
  <c r="E10" i="11"/>
  <c r="D10" i="11"/>
  <c r="E11" i="11"/>
  <c r="D7" i="11"/>
  <c r="E6" i="11"/>
  <c r="D9" i="11"/>
  <c r="D6" i="11"/>
  <c r="B6" i="11"/>
  <c r="E8" i="11"/>
  <c r="D8" i="11"/>
  <c r="B7" i="11"/>
  <c r="E9" i="11"/>
  <c r="E7" i="11"/>
  <c r="B9" i="11"/>
  <c r="D11" i="11"/>
  <c r="F11" i="11" l="1"/>
  <c r="F8" i="11"/>
  <c r="F6" i="11"/>
  <c r="F9" i="11"/>
  <c r="F7" i="11"/>
  <c r="F10" i="11"/>
  <c r="I11" i="11"/>
  <c r="C7" i="11"/>
  <c r="G6" i="11"/>
  <c r="C11" i="11"/>
  <c r="C8" i="11"/>
  <c r="C10" i="11"/>
  <c r="I7" i="11"/>
  <c r="G10" i="11"/>
  <c r="G9" i="11"/>
  <c r="I8" i="11"/>
  <c r="G11" i="11"/>
  <c r="I10" i="11"/>
  <c r="C9" i="11"/>
  <c r="G8" i="11"/>
  <c r="G7" i="11"/>
  <c r="C6" i="11"/>
  <c r="I9" i="11"/>
  <c r="C19" i="11" l="1"/>
  <c r="C15" i="11"/>
  <c r="C16" i="11"/>
  <c r="C18" i="11"/>
  <c r="C17" i="11"/>
  <c r="H7" i="11"/>
  <c r="H8" i="11"/>
  <c r="H11" i="11"/>
  <c r="H9" i="11"/>
  <c r="H10" i="11"/>
  <c r="G2" i="11"/>
  <c r="H6" i="11"/>
  <c r="F2" i="11"/>
  <c r="I6" i="11"/>
  <c r="I2" i="11" l="1"/>
  <c r="H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5F1D28-3E93-4A59-A8C5-2455A8F68DA1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CE648E58-5333-4CEE-8131-3D84D537D581}" name="Consulta - equity AX" description="Conexión a la consulta 'equity AX' en el libro." type="100" refreshedVersion="8" minRefreshableVersion="5">
    <extLst>
      <ext xmlns:x15="http://schemas.microsoft.com/office/spreadsheetml/2010/11/main" uri="{DE250136-89BD-433C-8126-D09CA5730AF9}">
        <x15:connection id="9d946c5f-b838-489c-b039-564fb5014c3c"/>
      </ext>
    </extLst>
  </connection>
  <connection id="3" xr16:uid="{1FCF3697-5BFB-497B-8B71-84854CC351BE}" name="Consulta - Ledger" description="Conexión a la consulta 'Ledger' en el libro." type="100" refreshedVersion="8" minRefreshableVersion="5">
    <extLst>
      <ext xmlns:x15="http://schemas.microsoft.com/office/spreadsheetml/2010/11/main" uri="{DE250136-89BD-433C-8126-D09CA5730AF9}">
        <x15:connection id="57e9d20b-7d5e-4aae-baca-adad8c27da97"/>
      </ext>
    </extLst>
  </connection>
  <connection id="4" xr16:uid="{0971751C-E2F0-43D2-B018-6AF1B70305CE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5" xr16:uid="{374B7400-EA27-49E3-977D-60C4915C46F8}" name="Consulta - TablaTicker" description="Conexión a la consulta 'TablaTicker' en el libro." type="100" refreshedVersion="8" minRefreshableVersion="5">
    <extLst>
      <ext xmlns:x15="http://schemas.microsoft.com/office/spreadsheetml/2010/11/main" uri="{DE250136-89BD-433C-8126-D09CA5730AF9}">
        <x15:connection id="4487eee7-8381-4af8-acc5-83322a2629d2"/>
      </ext>
    </extLst>
  </connection>
  <connection id="6" xr16:uid="{B9756BFC-BD88-4DC0-866B-C5943B11DD88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7" xr16:uid="{AA4AB3EE-1F59-4455-8CFB-863B8B7BCFAB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8" xr16:uid="{035F6AE8-165E-4B85-A665-BB35D2693421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6">
    <s v="ThisWorkbookDataModel"/>
    <s v="[Measures].[SUMAUNIDADES]"/>
    <s v="[equity AX].[Date].&amp;[2022-12-29T00:00:00]"/>
    <s v="[TablaTicker].[Ticker].&amp;[ASX]"/>
    <s v="[TablaTicker].[Ticker].&amp;[CAT]"/>
    <s v="[TablaTicker].[Ticker].&amp;[CBA]"/>
    <s v="[TablaTicker].[Ticker].&amp;[IVC]"/>
    <s v="[TablaTicker].[Ticker].&amp;[NAB]"/>
    <s v="[TablaTicker].[Ticker].&amp;[EOS]"/>
    <s v="[TablaTicker].[JerarquíaStock].[Ticker].&amp;[ASX].&amp;[ASX LIMITED].&amp;[Investment Banking &amp; Investment Services]"/>
    <s v="[TablaTicker].[JerarquíaStock].[Ticker].&amp;[ASX].&amp;[ASX LIMITED]"/>
    <s v="[TablaTicker].[JerarquíaStock].[Ticker].&amp;[CAT].&amp;[CATAPULT GROUP INTERNATIONAL LTD].&amp;[Electronic Equipment &amp; Parts]"/>
    <s v="[TablaTicker].[JerarquíaStock].[Ticker].&amp;[IVC].&amp;[INVOCARE LIMITED].&amp;[Software &amp; IT Services]"/>
    <s v="[TablaTicker].[JerarquíaStock].[Ticker].&amp;[EOS].&amp;[ELECTRO OPTIC SYSTEMS HOLDINGS LIMITED].&amp;[Aerospace &amp; Defense]"/>
    <s v="[TablaTicker].[JerarquíaStock].[Ticker].&amp;[NAB].&amp;[NATIONAL AUSTRALIA BANK LIMITED].&amp;[Banking Services]"/>
    <s v="[TablaTicker].[JerarquíaStock].[Ticker].&amp;[CBA].&amp;[COMMONWEALTH BANK OF AUSTRALIA].&amp;[Banking Services]"/>
    <s v="[TablaTicker].[JerarquíaStock].[Ticker].&amp;[CAT].&amp;[CATAPULT GROUP INTERNATIONAL LTD]"/>
    <s v="[TablaTicker].[JerarquíaStock].[Ticker].&amp;[CBA].&amp;[COMMONWEALTH BANK OF AUSTRALIA]"/>
    <s v="[TablaTicker].[JerarquíaStock].[Ticker].&amp;[EOS].&amp;[ELECTRO OPTIC SYSTEMS HOLDINGS LIMITED]"/>
    <s v="[TablaTicker].[JerarquíaStock].[Ticker].&amp;[IVC].&amp;[INVOCARE LIMITED]"/>
    <s v="[TablaTicker].[JerarquíaStock].[Ticker].&amp;[NAB].&amp;[NATIONAL AUSTRALIA BANK LIMITED]"/>
    <s v="[Ledger].[Ticker].&amp;[ASX]"/>
    <s v="[Ledger].[Ticker].&amp;[EOS]"/>
    <s v="[Ledger].[Ticker].&amp;[IVC]"/>
    <s v="[Ledger].[Ticker].&amp;[CBA]"/>
    <s v="[Ledger].[Ticker].&amp;[NAB]"/>
    <s v="[Ledger].[Ticker].&amp;[CAT]"/>
    <s v="[equity AX].[Ticker].&amp;[ASX]"/>
    <s v="[Measures].[SUMACLOSE]"/>
    <s v="[equity AX].[Ticker].&amp;[CAT]"/>
    <s v="[equity AX].[Ticker].&amp;[CBA]"/>
    <s v="[equity AX].[Ticker].&amp;[EOS]"/>
    <s v="[equity AX].[Ticker].&amp;[IVC]"/>
    <s v="[equity AX].[Ticker].&amp;[NAB]"/>
    <s v="{[equity AX].[Ticker].&amp;[ASB]}"/>
    <s v="{[equity AX].[Date (mes)].&amp;[Dic]}"/>
  </metadataStrings>
  <mdxMetadata count="33">
    <mdx n="0" f="m">
      <t c="1">
        <n x="2"/>
      </t>
    </mdx>
    <mdx n="0" f="r">
      <t c="1">
        <n x="3"/>
      </t>
    </mdx>
    <mdx n="0" f="r">
      <t c="1">
        <n x="4"/>
      </t>
    </mdx>
    <mdx n="0" f="r">
      <t c="1">
        <n x="5"/>
      </t>
    </mdx>
    <mdx n="0" f="r">
      <t c="1">
        <n x="6"/>
      </t>
    </mdx>
    <mdx n="0" f="r">
      <t c="1">
        <n x="7"/>
      </t>
    </mdx>
    <mdx n="0" f="r">
      <t c="1">
        <n x="8"/>
      </t>
    </mdx>
    <mdx n="0" f="m">
      <t c="1">
        <n x="9"/>
      </t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m">
      <t c="1">
        <n x="16"/>
      </t>
    </mdx>
    <mdx n="0" f="m">
      <t c="1">
        <n x="17"/>
      </t>
    </mdx>
    <mdx n="0" f="m">
      <t c="1">
        <n x="18"/>
      </t>
    </mdx>
    <mdx n="0" f="m">
      <t c="1">
        <n x="19"/>
      </t>
    </mdx>
    <mdx n="0" f="m">
      <t c="1">
        <n x="20"/>
      </t>
    </mdx>
    <mdx n="0" f="v">
      <t c="2" fi="0">
        <n x="21"/>
        <n x="1"/>
      </t>
    </mdx>
    <mdx n="0" f="v">
      <t c="2" fi="0">
        <n x="22"/>
        <n x="1"/>
      </t>
    </mdx>
    <mdx n="0" f="v">
      <t c="2" fi="0">
        <n x="23"/>
        <n x="1"/>
      </t>
    </mdx>
    <mdx n="0" f="v">
      <t c="2" fi="0">
        <n x="24"/>
        <n x="1"/>
      </t>
    </mdx>
    <mdx n="0" f="v">
      <t c="2" fi="0">
        <n x="25"/>
        <n x="1"/>
      </t>
    </mdx>
    <mdx n="0" f="v">
      <t c="2" fi="0">
        <n x="26"/>
        <n x="1"/>
      </t>
    </mdx>
    <mdx n="0" f="v">
      <t c="3" fi="0">
        <n x="28"/>
        <n x="27"/>
        <n x="2"/>
      </t>
    </mdx>
    <mdx n="0" f="v">
      <t c="3" fi="0">
        <n x="28"/>
        <n x="29"/>
        <n x="2"/>
      </t>
    </mdx>
    <mdx n="0" f="v">
      <t c="3" fi="0">
        <n x="28"/>
        <n x="30"/>
        <n x="2"/>
      </t>
    </mdx>
    <mdx n="0" f="v">
      <t c="3" fi="0">
        <n x="28"/>
        <n x="31"/>
        <n x="2"/>
      </t>
    </mdx>
    <mdx n="0" f="v">
      <t c="3" fi="0">
        <n x="28"/>
        <n x="32"/>
        <n x="2"/>
      </t>
    </mdx>
    <mdx n="0" f="v">
      <t c="3" fi="0">
        <n x="28"/>
        <n x="33"/>
        <n x="2"/>
      </t>
    </mdx>
    <mdx n="0" f="s">
      <ms ns="34" c="0"/>
    </mdx>
    <mdx n="0" f="s">
      <ms ns="35" c="0"/>
    </mdx>
  </mdxMetadata>
  <valueMetadata count="3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</valueMetadata>
</metadata>
</file>

<file path=xl/sharedStrings.xml><?xml version="1.0" encoding="utf-8"?>
<sst xmlns="http://schemas.openxmlformats.org/spreadsheetml/2006/main" count="48" uniqueCount="42">
  <si>
    <t>Units</t>
  </si>
  <si>
    <t>Stock</t>
  </si>
  <si>
    <t>Current Price</t>
  </si>
  <si>
    <t>Last 12 Months</t>
  </si>
  <si>
    <t>Current Holdings</t>
  </si>
  <si>
    <t>Industry</t>
  </si>
  <si>
    <t>Portfolio by Industry</t>
  </si>
  <si>
    <t>Market Value</t>
  </si>
  <si>
    <t>Today's Change</t>
  </si>
  <si>
    <t>Total Holding Market Value</t>
  </si>
  <si>
    <t>Gain/(Loss)</t>
  </si>
  <si>
    <t>Total Gain/(Loss)</t>
  </si>
  <si>
    <t>WATCH LIST</t>
  </si>
  <si>
    <t>Etiquetas de fila</t>
  </si>
  <si>
    <t>Suma de Close</t>
  </si>
  <si>
    <t>Etiquetas de columna</t>
  </si>
  <si>
    <t>ASX</t>
  </si>
  <si>
    <t>CAT</t>
  </si>
  <si>
    <t>CBA</t>
  </si>
  <si>
    <t>EOS</t>
  </si>
  <si>
    <t>IVC</t>
  </si>
  <si>
    <t>NAB</t>
  </si>
  <si>
    <t>Fecha</t>
  </si>
  <si>
    <t>Investment Banking &amp; Investment Services</t>
  </si>
  <si>
    <t>Electronic Equipment &amp; Parts</t>
  </si>
  <si>
    <t>Banking Services</t>
  </si>
  <si>
    <t>Aerospace &amp; Defense</t>
  </si>
  <si>
    <t>Software &amp; IT Services</t>
  </si>
  <si>
    <t>Ticker</t>
  </si>
  <si>
    <t>ASB</t>
  </si>
  <si>
    <t>Date (mes)</t>
  </si>
  <si>
    <t>Dic</t>
  </si>
  <si>
    <t>Suma de Volume</t>
  </si>
  <si>
    <t>Suma de Open</t>
  </si>
  <si>
    <t>Suma de High</t>
  </si>
  <si>
    <t>Suma de Low</t>
  </si>
  <si>
    <t>Volume</t>
  </si>
  <si>
    <t>Open</t>
  </si>
  <si>
    <t>High</t>
  </si>
  <si>
    <t>Low</t>
  </si>
  <si>
    <t>Close</t>
  </si>
  <si>
    <t>Stock Portfolio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</si>
</sst>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[$$-C09]* #,##0.00_-;\-[$$-C09]* #,##0.00_-;_-[$$-C09]* &quot;-&quot;??_-;_-@_-"/>
    <numFmt numFmtId="165" formatCode="0.00%;\(0.00%\)"/>
    <numFmt numFmtId="166" formatCode="&quot;$&quot;#,##0.00"/>
    <numFmt numFmtId="167" formatCode="&quot;$&quot;#,##0.00;\(&quot;$&quot;#,##0.00\)"/>
    <numFmt numFmtId="168" formatCode="&quot;$&quot;#,##0.00;[Red]\(&quot;$&quot;#,##0.00\)"/>
    <numFmt numFmtId="169" formatCode="0.00%;[Red]\(0.00%\)"/>
    <numFmt numFmtId="170" formatCode="&quot;$&quot;#,##0.0000;\(&quot;$&quot;#,##0.0000\)"/>
    <numFmt numFmtId="171" formatCode="_-[$$-C09]* #,##0.0000_-;\-[$$-C09]* #,##0.0000_-;_-[$$-C09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8" tint="0.59996337778862885"/>
      </bottom>
      <diagonal/>
    </border>
    <border>
      <left/>
      <right/>
      <top/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3" fontId="0" fillId="0" borderId="0" xfId="0" applyNumberFormat="1"/>
    <xf numFmtId="0" fontId="0" fillId="0" borderId="0" xfId="0" pivotButton="1"/>
    <xf numFmtId="164" fontId="0" fillId="0" borderId="0" xfId="0" applyNumberFormat="1"/>
    <xf numFmtId="4" fontId="0" fillId="0" borderId="0" xfId="0" applyNumberFormat="1" applyAlignment="1">
      <alignment horizontal="center"/>
    </xf>
    <xf numFmtId="166" fontId="0" fillId="0" borderId="0" xfId="0" applyNumberFormat="1" applyAlignment="1">
      <alignment vertical="center"/>
    </xf>
    <xf numFmtId="0" fontId="2" fillId="2" borderId="0" xfId="0" applyFont="1" applyFill="1"/>
    <xf numFmtId="0" fontId="2" fillId="2" borderId="1" xfId="0" applyFont="1" applyFill="1" applyBorder="1"/>
    <xf numFmtId="166" fontId="4" fillId="2" borderId="1" xfId="0" applyNumberFormat="1" applyFont="1" applyFill="1" applyBorder="1" applyAlignment="1">
      <alignment horizontal="center" vertical="center"/>
    </xf>
    <xf numFmtId="165" fontId="4" fillId="2" borderId="1" xfId="2" applyNumberFormat="1" applyFont="1" applyFill="1" applyBorder="1" applyAlignment="1">
      <alignment vertical="center"/>
    </xf>
    <xf numFmtId="167" fontId="4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/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6" fillId="0" borderId="2" xfId="0" applyFont="1" applyBorder="1" applyAlignment="1">
      <alignment horizontal="centerContinuous"/>
    </xf>
    <xf numFmtId="0" fontId="6" fillId="0" borderId="2" xfId="0" applyFont="1" applyBorder="1" applyAlignment="1">
      <alignment horizontal="center"/>
    </xf>
    <xf numFmtId="3" fontId="6" fillId="0" borderId="2" xfId="0" applyNumberFormat="1" applyFont="1" applyBorder="1"/>
    <xf numFmtId="0" fontId="7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0" fontId="6" fillId="3" borderId="0" xfId="0" applyFont="1" applyFill="1" applyAlignment="1">
      <alignment horizontal="centerContinuous"/>
    </xf>
    <xf numFmtId="0" fontId="0" fillId="3" borderId="0" xfId="0" applyFill="1" applyAlignment="1">
      <alignment horizontal="centerContinuous"/>
    </xf>
    <xf numFmtId="168" fontId="0" fillId="0" borderId="0" xfId="1" applyNumberFormat="1" applyFont="1" applyAlignment="1">
      <alignment vertical="center"/>
    </xf>
    <xf numFmtId="14" fontId="0" fillId="0" borderId="0" xfId="0" applyNumberFormat="1"/>
    <xf numFmtId="170" fontId="4" fillId="2" borderId="1" xfId="0" applyNumberFormat="1" applyFont="1" applyFill="1" applyBorder="1" applyAlignment="1">
      <alignment horizontal="center" vertical="center"/>
    </xf>
    <xf numFmtId="171" fontId="0" fillId="0" borderId="0" xfId="0" applyNumberFormat="1"/>
    <xf numFmtId="10" fontId="0" fillId="0" borderId="0" xfId="2" applyNumberFormat="1" applyFont="1"/>
    <xf numFmtId="0" fontId="8" fillId="0" borderId="0" xfId="0" applyFont="1"/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4" fontId="2" fillId="0" borderId="0" xfId="0" applyNumberFormat="1" applyFont="1"/>
    <xf numFmtId="169" fontId="0" fillId="0" borderId="0" xfId="2" applyNumberFormat="1" applyFont="1" applyAlignment="1">
      <alignment horizontal="center" vertical="center"/>
    </xf>
    <xf numFmtId="0" fontId="9" fillId="4" borderId="3" xfId="0" applyFont="1" applyFill="1" applyBorder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G7" s="11"/>
        <tr r="G8" s="11"/>
        <tr r="G11" s="11"/>
        <tr r="G9" s="11"/>
        <tr r="G10" s="11"/>
        <tr r="G6" s="11"/>
        <tr r="I6" s="11"/>
        <tr r="I9" s="11"/>
        <tr r="I10" s="11"/>
        <tr r="I8" s="11"/>
        <tr r="I7" s="11"/>
        <tr r="I11" s="11"/>
        <tr r="D11" s="11"/>
        <tr r="E7" s="11"/>
        <tr r="E9" s="11"/>
        <tr r="D8" s="11"/>
        <tr r="E8" s="11"/>
        <tr r="D6" s="11"/>
        <tr r="D9" s="11"/>
        <tr r="E6" s="11"/>
        <tr r="D7" s="11"/>
        <tr r="E11" s="11"/>
        <tr r="D10" s="11"/>
        <tr r="E10" s="11"/>
        <tr r="C6" s="11"/>
        <tr r="C9" s="11"/>
        <tr r="C10" s="11"/>
        <tr r="C8" s="11"/>
        <tr r="C11" s="11"/>
        <tr r="C7" s="11"/>
        <tr r="B9" s="11"/>
        <tr r="B7" s="11"/>
        <tr r="B6" s="11"/>
        <tr r="B11" s="11"/>
        <tr r="B8" s="11"/>
        <tr r="B10" s="11"/>
        <tr r="A7" s="11"/>
        <tr r="A10" s="11"/>
        <tr r="A6" s="11"/>
        <tr r="J2" s="11"/>
        <tr r="A8" s="11"/>
        <tr r="A9" s="11"/>
        <tr r="A11" s="11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volatileDependencies" Target="volatileDependencies.xml"/><Relationship Id="rId40" Type="http://schemas.microsoft.com/office/2017/10/relationships/person" Target="persons/person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eetMetadata" Target="metadata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Dashboard!$C$14</c:f>
              <c:strCache>
                <c:ptCount val="1"/>
                <c:pt idx="0">
                  <c:v>Market Value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E13-4A56-993F-14AFC29BBE1C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A0A-491E-8EA0-C2F6D2DD6EAB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E13-4A56-993F-14AFC29BBE1C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E13-4A56-993F-14AFC29BBE1C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0A0A-491E-8EA0-C2F6D2DD6EAB}"/>
              </c:ext>
            </c:extLst>
          </c:dPt>
          <c:dLbls>
            <c:dLbl>
              <c:idx val="1"/>
              <c:layout>
                <c:manualLayout>
                  <c:x val="-6.8859732929685336E-2"/>
                  <c:y val="-8.09878077696120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0A-491E-8EA0-C2F6D2DD6EAB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Dashboard!$B$15:$B$19</c:f>
              <c:strCache>
                <c:ptCount val="5"/>
                <c:pt idx="0">
                  <c:v>Software &amp; IT Services</c:v>
                </c:pt>
                <c:pt idx="1">
                  <c:v>Investment Banking &amp; Investment Services</c:v>
                </c:pt>
                <c:pt idx="2">
                  <c:v>Banking Services</c:v>
                </c:pt>
                <c:pt idx="3">
                  <c:v>Electronic Equipment &amp; Parts</c:v>
                </c:pt>
                <c:pt idx="4">
                  <c:v>Aerospace &amp; Defense</c:v>
                </c:pt>
              </c:strCache>
            </c:strRef>
          </c:cat>
          <c:val>
            <c:numRef>
              <c:f>Dashboard!$C$15:$C$19</c:f>
              <c:numCache>
                <c:formatCode>#,##0</c:formatCode>
                <c:ptCount val="5"/>
                <c:pt idx="0">
                  <c:v>15012.16</c:v>
                </c:pt>
                <c:pt idx="1">
                  <c:v>10985.219675999999</c:v>
                </c:pt>
                <c:pt idx="2">
                  <c:v>6763.6801119999991</c:v>
                </c:pt>
                <c:pt idx="3">
                  <c:v>3078</c:v>
                </c:pt>
                <c:pt idx="4">
                  <c:v>344.02499999999998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A-491E-8EA0-C2F6D2DD6E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AUSTAL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'equity AX'!$I$18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9050">
              <a:noFill/>
            </a:ln>
            <a:effectLst/>
          </c:spPr>
          <c:invertIfNegative val="0"/>
          <c:cat>
            <c:numRef>
              <c:f>'equity AX'!$H$19:$H$37</c:f>
              <c:numCache>
                <c:formatCode>m/d/yyyy</c:formatCode>
                <c:ptCount val="19"/>
                <c:pt idx="0">
                  <c:v>44896</c:v>
                </c:pt>
                <c:pt idx="1">
                  <c:v>44897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44907</c:v>
                </c:pt>
                <c:pt idx="8">
                  <c:v>44908</c:v>
                </c:pt>
                <c:pt idx="9">
                  <c:v>44909</c:v>
                </c:pt>
                <c:pt idx="10">
                  <c:v>44910</c:v>
                </c:pt>
                <c:pt idx="11">
                  <c:v>44911</c:v>
                </c:pt>
                <c:pt idx="12">
                  <c:v>44914</c:v>
                </c:pt>
                <c:pt idx="13">
                  <c:v>44915</c:v>
                </c:pt>
                <c:pt idx="14">
                  <c:v>44916</c:v>
                </c:pt>
                <c:pt idx="15">
                  <c:v>44917</c:v>
                </c:pt>
                <c:pt idx="16">
                  <c:v>44918</c:v>
                </c:pt>
                <c:pt idx="17">
                  <c:v>44923</c:v>
                </c:pt>
                <c:pt idx="18">
                  <c:v>44924</c:v>
                </c:pt>
              </c:numCache>
            </c:numRef>
          </c:cat>
          <c:val>
            <c:numRef>
              <c:f>'equity AX'!$I$19:$I$37</c:f>
              <c:numCache>
                <c:formatCode>#,##0</c:formatCode>
                <c:ptCount val="19"/>
                <c:pt idx="0">
                  <c:v>471666</c:v>
                </c:pt>
                <c:pt idx="1">
                  <c:v>460484</c:v>
                </c:pt>
                <c:pt idx="2">
                  <c:v>312722</c:v>
                </c:pt>
                <c:pt idx="3">
                  <c:v>1898315</c:v>
                </c:pt>
                <c:pt idx="4">
                  <c:v>749870</c:v>
                </c:pt>
                <c:pt idx="5">
                  <c:v>627057</c:v>
                </c:pt>
                <c:pt idx="6">
                  <c:v>570761</c:v>
                </c:pt>
                <c:pt idx="7">
                  <c:v>800510</c:v>
                </c:pt>
                <c:pt idx="8">
                  <c:v>988020</c:v>
                </c:pt>
                <c:pt idx="9">
                  <c:v>835361</c:v>
                </c:pt>
                <c:pt idx="10">
                  <c:v>499908</c:v>
                </c:pt>
                <c:pt idx="11">
                  <c:v>901493</c:v>
                </c:pt>
                <c:pt idx="12">
                  <c:v>738515</c:v>
                </c:pt>
                <c:pt idx="13">
                  <c:v>620499</c:v>
                </c:pt>
                <c:pt idx="14">
                  <c:v>348517</c:v>
                </c:pt>
                <c:pt idx="15">
                  <c:v>489796</c:v>
                </c:pt>
                <c:pt idx="16">
                  <c:v>282646</c:v>
                </c:pt>
                <c:pt idx="17">
                  <c:v>163561</c:v>
                </c:pt>
                <c:pt idx="18">
                  <c:v>114420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F-4E2C-9626-2142E15B7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73952"/>
        <c:axId val="143063968"/>
      </c:barChart>
      <c:stockChart>
        <c:ser>
          <c:idx val="1"/>
          <c:order val="1"/>
          <c:tx>
            <c:strRef>
              <c:f>'equity AX'!$J$18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'equity AX'!$H$19:$H$37</c:f>
              <c:numCache>
                <c:formatCode>m/d/yyyy</c:formatCode>
                <c:ptCount val="19"/>
                <c:pt idx="0">
                  <c:v>44896</c:v>
                </c:pt>
                <c:pt idx="1">
                  <c:v>44897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44907</c:v>
                </c:pt>
                <c:pt idx="8">
                  <c:v>44908</c:v>
                </c:pt>
                <c:pt idx="9">
                  <c:v>44909</c:v>
                </c:pt>
                <c:pt idx="10">
                  <c:v>44910</c:v>
                </c:pt>
                <c:pt idx="11">
                  <c:v>44911</c:v>
                </c:pt>
                <c:pt idx="12">
                  <c:v>44914</c:v>
                </c:pt>
                <c:pt idx="13">
                  <c:v>44915</c:v>
                </c:pt>
                <c:pt idx="14">
                  <c:v>44916</c:v>
                </c:pt>
                <c:pt idx="15">
                  <c:v>44917</c:v>
                </c:pt>
                <c:pt idx="16">
                  <c:v>44918</c:v>
                </c:pt>
                <c:pt idx="17">
                  <c:v>44923</c:v>
                </c:pt>
                <c:pt idx="18">
                  <c:v>44924</c:v>
                </c:pt>
              </c:numCache>
            </c:numRef>
          </c:cat>
          <c:val>
            <c:numRef>
              <c:f>'equity AX'!$J$19:$J$37</c:f>
              <c:numCache>
                <c:formatCode>General</c:formatCode>
                <c:ptCount val="19"/>
                <c:pt idx="0">
                  <c:v>2.42</c:v>
                </c:pt>
                <c:pt idx="1">
                  <c:v>2.3199999999999998</c:v>
                </c:pt>
                <c:pt idx="2">
                  <c:v>2.2799999999999998</c:v>
                </c:pt>
                <c:pt idx="3">
                  <c:v>2.2599999999999998</c:v>
                </c:pt>
                <c:pt idx="4">
                  <c:v>2.19</c:v>
                </c:pt>
                <c:pt idx="5">
                  <c:v>2.15</c:v>
                </c:pt>
                <c:pt idx="6">
                  <c:v>2.16</c:v>
                </c:pt>
                <c:pt idx="7">
                  <c:v>2.0699999999999998</c:v>
                </c:pt>
                <c:pt idx="8">
                  <c:v>2.06</c:v>
                </c:pt>
                <c:pt idx="9">
                  <c:v>2.1</c:v>
                </c:pt>
                <c:pt idx="10">
                  <c:v>2.16</c:v>
                </c:pt>
                <c:pt idx="11">
                  <c:v>2.13</c:v>
                </c:pt>
                <c:pt idx="12">
                  <c:v>2.09</c:v>
                </c:pt>
                <c:pt idx="13">
                  <c:v>2.12</c:v>
                </c:pt>
                <c:pt idx="14">
                  <c:v>2.11</c:v>
                </c:pt>
                <c:pt idx="15">
                  <c:v>2.15</c:v>
                </c:pt>
                <c:pt idx="16">
                  <c:v>2.13</c:v>
                </c:pt>
                <c:pt idx="17">
                  <c:v>2.14</c:v>
                </c:pt>
                <c:pt idx="18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F-4E2C-9626-2142E15B7B48}"/>
            </c:ext>
          </c:extLst>
        </c:ser>
        <c:ser>
          <c:idx val="2"/>
          <c:order val="2"/>
          <c:tx>
            <c:strRef>
              <c:f>'equity AX'!$K$18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'equity AX'!$H$19:$H$37</c:f>
              <c:numCache>
                <c:formatCode>m/d/yyyy</c:formatCode>
                <c:ptCount val="19"/>
                <c:pt idx="0">
                  <c:v>44896</c:v>
                </c:pt>
                <c:pt idx="1">
                  <c:v>44897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44907</c:v>
                </c:pt>
                <c:pt idx="8">
                  <c:v>44908</c:v>
                </c:pt>
                <c:pt idx="9">
                  <c:v>44909</c:v>
                </c:pt>
                <c:pt idx="10">
                  <c:v>44910</c:v>
                </c:pt>
                <c:pt idx="11">
                  <c:v>44911</c:v>
                </c:pt>
                <c:pt idx="12">
                  <c:v>44914</c:v>
                </c:pt>
                <c:pt idx="13">
                  <c:v>44915</c:v>
                </c:pt>
                <c:pt idx="14">
                  <c:v>44916</c:v>
                </c:pt>
                <c:pt idx="15">
                  <c:v>44917</c:v>
                </c:pt>
                <c:pt idx="16">
                  <c:v>44918</c:v>
                </c:pt>
                <c:pt idx="17">
                  <c:v>44923</c:v>
                </c:pt>
                <c:pt idx="18">
                  <c:v>44924</c:v>
                </c:pt>
              </c:numCache>
            </c:numRef>
          </c:cat>
          <c:val>
            <c:numRef>
              <c:f>'equity AX'!$K$19:$K$37</c:f>
              <c:numCache>
                <c:formatCode>General</c:formatCode>
                <c:ptCount val="19"/>
                <c:pt idx="0">
                  <c:v>2.4500000000000002</c:v>
                </c:pt>
                <c:pt idx="1">
                  <c:v>2.35</c:v>
                </c:pt>
                <c:pt idx="2">
                  <c:v>2.31</c:v>
                </c:pt>
                <c:pt idx="3">
                  <c:v>2.2599999999999998</c:v>
                </c:pt>
                <c:pt idx="4">
                  <c:v>2.19</c:v>
                </c:pt>
                <c:pt idx="5">
                  <c:v>2.16</c:v>
                </c:pt>
                <c:pt idx="6">
                  <c:v>2.16</c:v>
                </c:pt>
                <c:pt idx="7">
                  <c:v>2.1</c:v>
                </c:pt>
                <c:pt idx="8">
                  <c:v>2.11</c:v>
                </c:pt>
                <c:pt idx="9">
                  <c:v>2.17</c:v>
                </c:pt>
                <c:pt idx="10">
                  <c:v>2.17</c:v>
                </c:pt>
                <c:pt idx="11">
                  <c:v>2.13</c:v>
                </c:pt>
                <c:pt idx="12">
                  <c:v>2.14</c:v>
                </c:pt>
                <c:pt idx="13">
                  <c:v>2.12</c:v>
                </c:pt>
                <c:pt idx="14">
                  <c:v>2.15</c:v>
                </c:pt>
                <c:pt idx="15">
                  <c:v>2.2000000000000002</c:v>
                </c:pt>
                <c:pt idx="16">
                  <c:v>2.16</c:v>
                </c:pt>
                <c:pt idx="17">
                  <c:v>2.14</c:v>
                </c:pt>
                <c:pt idx="18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F-4E2C-9626-2142E15B7B48}"/>
            </c:ext>
          </c:extLst>
        </c:ser>
        <c:ser>
          <c:idx val="3"/>
          <c:order val="3"/>
          <c:tx>
            <c:strRef>
              <c:f>'equity AX'!$L$18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'equity AX'!$H$19:$H$37</c:f>
              <c:numCache>
                <c:formatCode>m/d/yyyy</c:formatCode>
                <c:ptCount val="19"/>
                <c:pt idx="0">
                  <c:v>44896</c:v>
                </c:pt>
                <c:pt idx="1">
                  <c:v>44897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44907</c:v>
                </c:pt>
                <c:pt idx="8">
                  <c:v>44908</c:v>
                </c:pt>
                <c:pt idx="9">
                  <c:v>44909</c:v>
                </c:pt>
                <c:pt idx="10">
                  <c:v>44910</c:v>
                </c:pt>
                <c:pt idx="11">
                  <c:v>44911</c:v>
                </c:pt>
                <c:pt idx="12">
                  <c:v>44914</c:v>
                </c:pt>
                <c:pt idx="13">
                  <c:v>44915</c:v>
                </c:pt>
                <c:pt idx="14">
                  <c:v>44916</c:v>
                </c:pt>
                <c:pt idx="15">
                  <c:v>44917</c:v>
                </c:pt>
                <c:pt idx="16">
                  <c:v>44918</c:v>
                </c:pt>
                <c:pt idx="17">
                  <c:v>44923</c:v>
                </c:pt>
                <c:pt idx="18">
                  <c:v>44924</c:v>
                </c:pt>
              </c:numCache>
            </c:numRef>
          </c:cat>
          <c:val>
            <c:numRef>
              <c:f>'equity AX'!$L$19:$L$37</c:f>
              <c:numCache>
                <c:formatCode>General</c:formatCode>
                <c:ptCount val="19"/>
                <c:pt idx="0">
                  <c:v>2.34</c:v>
                </c:pt>
                <c:pt idx="1">
                  <c:v>2.27</c:v>
                </c:pt>
                <c:pt idx="2">
                  <c:v>2.25</c:v>
                </c:pt>
                <c:pt idx="3">
                  <c:v>2.15</c:v>
                </c:pt>
                <c:pt idx="4">
                  <c:v>2.13</c:v>
                </c:pt>
                <c:pt idx="5">
                  <c:v>2.13</c:v>
                </c:pt>
                <c:pt idx="6">
                  <c:v>2.11</c:v>
                </c:pt>
                <c:pt idx="7">
                  <c:v>2.0499999999999998</c:v>
                </c:pt>
                <c:pt idx="8">
                  <c:v>2.06</c:v>
                </c:pt>
                <c:pt idx="9">
                  <c:v>2.1</c:v>
                </c:pt>
                <c:pt idx="10">
                  <c:v>2.11</c:v>
                </c:pt>
                <c:pt idx="11">
                  <c:v>2.09</c:v>
                </c:pt>
                <c:pt idx="12">
                  <c:v>2.09</c:v>
                </c:pt>
                <c:pt idx="13">
                  <c:v>2.09</c:v>
                </c:pt>
                <c:pt idx="14">
                  <c:v>2.09</c:v>
                </c:pt>
                <c:pt idx="15">
                  <c:v>2.13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BF-4E2C-9626-2142E15B7B48}"/>
            </c:ext>
          </c:extLst>
        </c:ser>
        <c:ser>
          <c:idx val="4"/>
          <c:order val="4"/>
          <c:tx>
            <c:strRef>
              <c:f>'equity AX'!$M$18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'equity AX'!$H$19:$H$37</c:f>
              <c:numCache>
                <c:formatCode>m/d/yyyy</c:formatCode>
                <c:ptCount val="19"/>
                <c:pt idx="0">
                  <c:v>44896</c:v>
                </c:pt>
                <c:pt idx="1">
                  <c:v>44897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44907</c:v>
                </c:pt>
                <c:pt idx="8">
                  <c:v>44908</c:v>
                </c:pt>
                <c:pt idx="9">
                  <c:v>44909</c:v>
                </c:pt>
                <c:pt idx="10">
                  <c:v>44910</c:v>
                </c:pt>
                <c:pt idx="11">
                  <c:v>44911</c:v>
                </c:pt>
                <c:pt idx="12">
                  <c:v>44914</c:v>
                </c:pt>
                <c:pt idx="13">
                  <c:v>44915</c:v>
                </c:pt>
                <c:pt idx="14">
                  <c:v>44916</c:v>
                </c:pt>
                <c:pt idx="15">
                  <c:v>44917</c:v>
                </c:pt>
                <c:pt idx="16">
                  <c:v>44918</c:v>
                </c:pt>
                <c:pt idx="17">
                  <c:v>44923</c:v>
                </c:pt>
                <c:pt idx="18">
                  <c:v>44924</c:v>
                </c:pt>
              </c:numCache>
            </c:numRef>
          </c:cat>
          <c:val>
            <c:numRef>
              <c:f>'equity AX'!$M$19:$M$37</c:f>
              <c:numCache>
                <c:formatCode>General</c:formatCode>
                <c:ptCount val="19"/>
                <c:pt idx="0">
                  <c:v>2.35</c:v>
                </c:pt>
                <c:pt idx="1">
                  <c:v>2.27</c:v>
                </c:pt>
                <c:pt idx="2">
                  <c:v>2.2599999999999998</c:v>
                </c:pt>
                <c:pt idx="3">
                  <c:v>2.17</c:v>
                </c:pt>
                <c:pt idx="4">
                  <c:v>2.14</c:v>
                </c:pt>
                <c:pt idx="5">
                  <c:v>2.14</c:v>
                </c:pt>
                <c:pt idx="6">
                  <c:v>2.12</c:v>
                </c:pt>
                <c:pt idx="7">
                  <c:v>2.0699999999999998</c:v>
                </c:pt>
                <c:pt idx="8">
                  <c:v>2.1</c:v>
                </c:pt>
                <c:pt idx="9">
                  <c:v>2.16</c:v>
                </c:pt>
                <c:pt idx="10">
                  <c:v>2.13</c:v>
                </c:pt>
                <c:pt idx="11">
                  <c:v>2.09</c:v>
                </c:pt>
                <c:pt idx="12">
                  <c:v>2.11</c:v>
                </c:pt>
                <c:pt idx="13">
                  <c:v>2.1</c:v>
                </c:pt>
                <c:pt idx="14">
                  <c:v>2.15</c:v>
                </c:pt>
                <c:pt idx="15">
                  <c:v>2.17</c:v>
                </c:pt>
                <c:pt idx="16">
                  <c:v>2.13</c:v>
                </c:pt>
                <c:pt idx="17">
                  <c:v>2.11</c:v>
                </c:pt>
                <c:pt idx="18">
                  <c:v>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BF-4E2C-9626-2142E15B7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accent6">
                  <a:lumMod val="7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3064800"/>
        <c:axId val="143064384"/>
      </c:stockChart>
      <c:dateAx>
        <c:axId val="14307395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063968"/>
        <c:crosses val="autoZero"/>
        <c:auto val="1"/>
        <c:lblOffset val="100"/>
        <c:baseTimeUnit val="days"/>
      </c:dateAx>
      <c:valAx>
        <c:axId val="1430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073952"/>
        <c:crosses val="autoZero"/>
        <c:crossBetween val="between"/>
        <c:majorUnit val="500000"/>
      </c:valAx>
      <c:valAx>
        <c:axId val="143064384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064800"/>
        <c:crosses val="max"/>
        <c:crossBetween val="between"/>
      </c:valAx>
      <c:dateAx>
        <c:axId val="1430648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30643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148164</xdr:colOff>
      <xdr:row>13</xdr:row>
      <xdr:rowOff>14816</xdr:rowOff>
    </xdr:from>
    <xdr:to>
      <xdr:col>3</xdr:col>
      <xdr:colOff>31749</xdr:colOff>
      <xdr:row>28</xdr:row>
      <xdr:rowOff>11906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302B9B-E294-4DEE-6D93-9ABF71DF5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539749</xdr:colOff>
      <xdr:row>13</xdr:row>
      <xdr:rowOff>1</xdr:rowOff>
    </xdr:from>
    <xdr:to>
      <xdr:col>9</xdr:col>
      <xdr:colOff>1026582</xdr:colOff>
      <xdr:row>28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1C3C256-705A-48DB-8008-9AFC60A44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ynda Treacy" id="{11AAC28B-932D-4D2E-A823-16C458804BEB}" userId="Mynda Treacy" providerId="None"/>
</personList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cpaul" refreshedDate="44929.552630902777" backgroundQuery="1" createdVersion="3" refreshedVersion="8" minRefreshableVersion="3" recordCount="0" tupleCache="1" supportSubquery="1" supportAdvancedDrill="1" xr:uid="{DED8943C-8D3F-4786-8BA8-C35BCD3308D0}">
  <cacheSource type="external" connectionId="8"/>
  <cacheFields count="8">
    <cacheField name="[TablaTicker].[Ticker].[Ticker]" caption="Ticker" numFmtId="0" hierarchy="19" level="1">
      <sharedItems count="6">
        <s v="[TablaTicker].[Ticker].&amp;[ASX]" c="ASX"/>
        <s v="[TablaTicker].[Ticker].&amp;[CAT]" c="CAT"/>
        <s v="[TablaTicker].[Ticker].&amp;[CBA]" c="CBA"/>
        <s v="[TablaTicker].[Ticker].&amp;[EOS]" c="EOS"/>
        <s v="[TablaTicker].[Ticker].&amp;[IVC]" c="IVC"/>
        <s v="[TablaTicker].[Ticker].&amp;[NAB]" c="NAB"/>
      </sharedItems>
    </cacheField>
    <cacheField name="[equity AX].[Date].[Date]" caption="Date" numFmtId="0" hierarchy="1" level="1">
      <sharedItems count="2">
        <s v="[equity AX].[Date].&amp;[2022-12-29T00:00:00]" c="29/12/2022"/>
        <s v="[equity AX].[Date].&amp;[2022-12-28T00:00:00]" c="28/12/2022"/>
      </sharedItems>
    </cacheField>
    <cacheField name="[TablaTicker].[JerarquíaStock].[Ticker]" caption="Ticker" numFmtId="0" hierarchy="20" level="1">
      <sharedItems containsSemiMixedTypes="0" containsString="0"/>
    </cacheField>
    <cacheField name="[TablaTicker].[JerarquíaStock].[Stock]" caption="Stock" numFmtId="0" hierarchy="20" level="2">
      <sharedItems count="6">
        <s v="[TablaTicker].[JerarquíaStock].[Ticker].&amp;[IVC].&amp;[INVOCARE LIMITED]" c="INVOCARE LIMITED"/>
        <s v="[TablaTicker].[JerarquíaStock].[Ticker].&amp;[CBA].&amp;[COMMONWEALTH BANK OF AUSTRALIA]" c="COMMONWEALTH BANK OF AUSTRALIA"/>
        <s v="[TablaTicker].[JerarquíaStock].[Ticker].&amp;[NAB].&amp;[NATIONAL AUSTRALIA BANK LIMITED]" c="NATIONAL AUSTRALIA BANK LIMITED"/>
        <s v="[TablaTicker].[JerarquíaStock].[Ticker].&amp;[ASX].&amp;[ASX LIMITED]" c="ASX LIMITED"/>
        <s v="[TablaTicker].[JerarquíaStock].[Ticker].&amp;[CAT].&amp;[CATAPULT GROUP INTERNATIONAL LTD]" c="CATAPULT GROUP INTERNATIONAL LTD"/>
        <s v="[TablaTicker].[JerarquíaStock].[Ticker].&amp;[EOS].&amp;[ELECTRO OPTIC SYSTEMS HOLDINGS LIMITED]" c="ELECTRO OPTIC SYSTEMS HOLDINGS LIMITED"/>
      </sharedItems>
    </cacheField>
    <cacheField name="[Measures].[MeasuresLevel]" caption="MeasuresLevel" numFmtId="0" hierarchy="18">
      <sharedItems count="3">
        <s v="[Measures].[SUMACLOSE]" c="SUMACLOSE"/>
        <s v="[Measures].[SUMATRANSACTIONAMOUNT]" c="SUMATRANSACTIONAMOUNT"/>
        <s v="[Measures].[SUMAUNIDADES]" c="SUMAUNIDADES"/>
      </sharedItems>
    </cacheField>
    <cacheField name="[Ledger].[Ticker].[Ticker]" caption="Ticker" numFmtId="0" hierarchy="10" level="1">
      <sharedItems count="6">
        <s v="[Ledger].[Ticker].&amp;[IVC]" c="IVC"/>
        <s v="[Ledger].[Ticker].&amp;[CAT]" c="CAT"/>
        <s v="[Ledger].[Ticker].&amp;[EOS]" c="EOS"/>
        <s v="[Ledger].[Ticker].&amp;[ASX]" c="ASX"/>
        <s v="[Ledger].[Ticker].&amp;[CBA]" c="CBA"/>
        <s v="[Ledger].[Ticker].&amp;[NAB]" c="NAB"/>
      </sharedItems>
    </cacheField>
    <cacheField name="[equity AX].[Ticker].[Ticker]" caption="Ticker" numFmtId="0" hierarchy="8" level="1">
      <sharedItems count="6">
        <s v="[equity AX].[Ticker].&amp;[IVC]" c="IVC"/>
        <s v="[equity AX].[Ticker].&amp;[NAB]" c="NAB"/>
        <s v="[equity AX].[Ticker].&amp;[ASX]" c="ASX"/>
        <s v="[equity AX].[Ticker].&amp;[CBA]" c="CBA"/>
        <s v="[equity AX].[Ticker].&amp;[EOS]" c="EOS"/>
        <s v="[equity AX].[Ticker].&amp;[CAT]" c="CAT"/>
      </sharedItems>
    </cacheField>
    <cacheField name="[TablaTicker].[JerarquíaStock].[Industry]" caption="Industry" numFmtId="0" hierarchy="20" level="3">
      <sharedItems count="6">
        <s v="[TablaTicker].[JerarquíaStock].[Ticker].&amp;[CAT].&amp;[CATAPULT GROUP INTERNATIONAL LTD].&amp;[Electronic Equipment &amp; Parts]" c="Electronic Equipment &amp; Parts"/>
        <s v="[TablaTicker].[JerarquíaStock].[Ticker].&amp;[NAB].&amp;[NATIONAL AUSTRALIA BANK LIMITED].&amp;[Banking Services]" c="Banking Services"/>
        <s v="[TablaTicker].[JerarquíaStock].[Ticker].&amp;[CBA].&amp;[COMMONWEALTH BANK OF AUSTRALIA].&amp;[Banking Services]" c="Banking Services"/>
        <s v="[TablaTicker].[JerarquíaStock].[Ticker].&amp;[IVC].&amp;[INVOCARE LIMITED].&amp;[Software &amp; IT Services]" c="Software &amp; IT Services"/>
        <s v="[TablaTicker].[JerarquíaStock].[Ticker].&amp;[EOS].&amp;[ELECTRO OPTIC SYSTEMS HOLDINGS LIMITED].&amp;[Aerospace &amp; Defense]" c="Aerospace &amp; Defense"/>
        <s v="[TablaTicker].[JerarquíaStock].[Ticker].&amp;[ASX].&amp;[ASX LIMITED].&amp;[Investment Banking &amp; Investment Services]" c="Investment Banking &amp; Investment Services"/>
      </sharedItems>
    </cacheField>
  </cacheFields>
  <cacheHierarchies count="40">
    <cacheHierarchy uniqueName="[equity AX].[Source.Name]" caption="Source.Name" attribute="1" defaultMemberUniqueName="[equity AX].[Source.Name].[All]" allUniqueName="[equity AX].[Source.Name].[All]" dimensionUniqueName="[equity AX]" displayFolder="" count="2" memberValueDatatype="130" unbalanced="0"/>
    <cacheHierarchy uniqueName="[equity AX].[Date]" caption="Date" attribute="1" time="1" defaultMemberUniqueName="[equity AX].[Date].[All]" allUniqueName="[equity AX].[Date].[All]" dimensionUniqueName="[equity AX]" displayFolder="" count="2" memberValueDatatype="7" unbalanced="0">
      <fieldsUsage count="2">
        <fieldUsage x="-1"/>
        <fieldUsage x="1"/>
      </fieldsUsage>
    </cacheHierarchy>
    <cacheHierarchy uniqueName="[equity AX].[Open]" caption="Open" attribute="1" defaultMemberUniqueName="[equity AX].[Open].[All]" allUniqueName="[equity AX].[Open].[All]" dimensionUniqueName="[equity AX]" displayFolder="" count="2" memberValueDatatype="5" unbalanced="0"/>
    <cacheHierarchy uniqueName="[equity AX].[High]" caption="High" attribute="1" defaultMemberUniqueName="[equity AX].[High].[All]" allUniqueName="[equity AX].[High].[All]" dimensionUniqueName="[equity AX]" displayFolder="" count="2" memberValueDatatype="5" unbalanced="0"/>
    <cacheHierarchy uniqueName="[equity AX].[Low]" caption="Low" attribute="1" defaultMemberUniqueName="[equity AX].[Low].[All]" allUniqueName="[equity AX].[Low].[All]" dimensionUniqueName="[equity AX]" displayFolder="" count="2" memberValueDatatype="5" unbalanced="0"/>
    <cacheHierarchy uniqueName="[equity AX].[Close]" caption="Close" attribute="1" defaultMemberUniqueName="[equity AX].[Close].[All]" allUniqueName="[equity AX].[Close].[All]" dimensionUniqueName="[equity AX]" displayFolder="" count="2" memberValueDatatype="5" unbalanced="0"/>
    <cacheHierarchy uniqueName="[equity AX].[Adj Close]" caption="Adj Close" attribute="1" defaultMemberUniqueName="[equity AX].[Adj Close].[All]" allUniqueName="[equity AX].[Adj Close].[All]" dimensionUniqueName="[equity AX]" displayFolder="" count="2" memberValueDatatype="5" unbalanced="0"/>
    <cacheHierarchy uniqueName="[equity AX].[Volume]" caption="Volume" attribute="1" defaultMemberUniqueName="[equity AX].[Volume].[All]" allUniqueName="[equity AX].[Volume].[All]" dimensionUniqueName="[equity AX]" displayFolder="" count="2" memberValueDatatype="20" unbalanced="0"/>
    <cacheHierarchy uniqueName="[equity AX].[Ticker]" caption="Ticker" attribute="1" defaultMemberUniqueName="[equity AX].[Ticker].[All]" allUniqueName="[equity AX].[Ticker].[All]" dimensionUniqueName="[equity AX]" displayFolder="" count="2" memberValueDatatype="130" unbalanced="0">
      <fieldsUsage count="2">
        <fieldUsage x="-1"/>
        <fieldUsage x="6"/>
      </fieldsUsage>
    </cacheHierarchy>
    <cacheHierarchy uniqueName="[equity AX].[Date (mes)]" caption="Date (mes)" attribute="1" defaultMemberUniqueName="[equity AX].[Date (mes)].[All]" allUniqueName="[equity AX].[Date (mes)].[All]" dimensionUniqueName="[equity AX]" displayFolder="" count="2" memberValueDatatype="130" unbalanced="0"/>
    <cacheHierarchy uniqueName="[Ledger].[Ticker]" caption="Ticker" attribute="1" defaultMemberUniqueName="[Ledger].[Ticker].[All]" allUniqueName="[Ledger].[Ticker].[All]" dimensionUniqueName="[Ledger]" displayFolder="" count="2" memberValueDatatype="130" unbalanced="0">
      <fieldsUsage count="2">
        <fieldUsage x="-1"/>
        <fieldUsage x="5"/>
      </fieldsUsage>
    </cacheHierarchy>
    <cacheHierarchy uniqueName="[Ledger].[Stock]" caption="Stock" attribute="1" defaultMemberUniqueName="[Ledger].[Stock].[All]" allUniqueName="[Ledger].[Stock].[All]" dimensionUniqueName="[Ledger]" displayFolder="" count="2" memberValueDatatype="130" unbalanced="0"/>
    <cacheHierarchy uniqueName="[Ledger].[Date]" caption="Date" attribute="1" time="1" defaultMemberUniqueName="[Ledger].[Date].[All]" allUniqueName="[Ledger].[Date].[All]" dimensionUniqueName="[Ledger]" displayFolder="" count="2" memberValueDatatype="7" unbalanced="0"/>
    <cacheHierarchy uniqueName="[Ledger].[Transaction]" caption="Transaction" attribute="1" defaultMemberUniqueName="[Ledger].[Transaction].[All]" allUniqueName="[Ledger].[Transaction].[All]" dimensionUniqueName="[Ledger]" displayFolder="" count="2" memberValueDatatype="130" unbalanced="0"/>
    <cacheHierarchy uniqueName="[Ledger].[Units]" caption="Units" attribute="1" defaultMemberUniqueName="[Ledger].[Units].[All]" allUniqueName="[Ledger].[Units].[All]" dimensionUniqueName="[Ledger]" displayFolder="" count="2" memberValueDatatype="20" unbalanced="0"/>
    <cacheHierarchy uniqueName="[Ledger].[Price]" caption="Price" attribute="1" defaultMemberUniqueName="[Ledger].[Price].[All]" allUniqueName="[Ledger].[Price].[All]" dimensionUniqueName="[Ledger]" displayFolder="" count="2" memberValueDatatype="5" unbalanced="0"/>
    <cacheHierarchy uniqueName="[Ledger].[Currency]" caption="Currency" attribute="1" defaultMemberUniqueName="[Ledger].[Currency].[All]" allUniqueName="[Ledger].[Currency].[All]" dimensionUniqueName="[Ledger]" displayFolder="" count="2" memberValueDatatype="130" unbalanced="0"/>
    <cacheHierarchy uniqueName="[Ledger].[Transaction Amount]" caption="Transaction Amount" attribute="1" defaultMemberUniqueName="[Ledger].[Transaction Amount].[All]" allUniqueName="[Ledger].[Transaction Amount].[All]" dimensionUniqueName="[Ledger]" displayFolder="" count="2" memberValueDatatype="5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4"/>
      </fieldsUsage>
    </cacheHierarchy>
    <cacheHierarchy uniqueName="[TablaTicker].[Ticker]" caption="Ticker" attribute="1" defaultMemberUniqueName="[TablaTicker].[Ticker].[All]" allUniqueName="[TablaTicker].[Ticker].[All]" dimensionUniqueName="[TablaTicker]" displayFolder="" count="2" memberValueDatatype="130" unbalanced="0">
      <fieldsUsage count="2">
        <fieldUsage x="-1"/>
        <fieldUsage x="0"/>
      </fieldsUsage>
    </cacheHierarchy>
    <cacheHierarchy uniqueName="[TablaTicker].[JerarquíaStock]" caption="JerarquíaStock" defaultMemberUniqueName="[TablaTicker].[JerarquíaStock].[All]" allUniqueName="[TablaTicker].[JerarquíaStock].[All]" dimensionUniqueName="[TablaTicker]" displayFolder="" count="4" unbalanced="0">
      <fieldsUsage count="4">
        <fieldUsage x="-1"/>
        <fieldUsage x="2"/>
        <fieldUsage x="3"/>
        <fieldUsage x="7"/>
      </fieldsUsage>
    </cacheHierarchy>
    <cacheHierarchy uniqueName="[TablaTicker].[Stock]" caption="Stock" attribute="1" defaultMemberUniqueName="[TablaTicker].[Stock].[All]" allUniqueName="[TablaTicker].[Stock].[All]" dimensionUniqueName="[TablaTicker]" displayFolder="" count="2" memberValueDatatype="130" unbalanced="0"/>
    <cacheHierarchy uniqueName="[TablaTicker].[Industry]" caption="Industry" attribute="1" defaultMemberUniqueName="[TablaTicker].[Industry].[All]" allUniqueName="[TablaTicker].[Industry].[All]" dimensionUniqueName="[TablaTicker]" displayFolder="" count="2" memberValueDatatype="130" unbalanced="0"/>
    <cacheHierarchy uniqueName="[equity AX].[Date (índice de meses)]" caption="Date (índice de meses)" attribute="1" defaultMemberUniqueName="[equity AX].[Date (índice de meses)].[All]" allUniqueName="[equity AX].[Date (índice de meses)].[All]" dimensionUniqueName="[equity AX]" displayFolder="" count="2" memberValueDatatype="20" unbalanced="0" hidden="1"/>
    <cacheHierarchy uniqueName="[Measures].[SUMAUNIDADES]" caption="SUMAUNIDADES" measure="1" displayFolder="" measureGroup="Ledger" count="0"/>
    <cacheHierarchy uniqueName="[Measures].[SUMACLOSE]" caption="SUMACLOSE" measure="1" displayFolder="" measureGroup="equity AX" count="0"/>
    <cacheHierarchy uniqueName="[Measures].[SUMATRANSACTIONAMOUNT]" caption="SUMATRANSACTIONAMOUNT" measure="1" displayFolder="" measureGroup="Ledger" count="0"/>
    <cacheHierarchy uniqueName="[Measures].[__XL_Count equity AX]" caption="__XL_Count equity AX" measure="1" displayFolder="" measureGroup="equity AX" count="0" hidden="1"/>
    <cacheHierarchy uniqueName="[Measures].[__XL_Count Ledger]" caption="__XL_Count Ledger" measure="1" displayFolder="" measureGroup="Ledger" count="0" hidden="1"/>
    <cacheHierarchy uniqueName="[Measures].[__XL_Count TablaTicker]" caption="__XL_Count TablaTicker" measure="1" displayFolder="" measureGroup="TablaTicker" count="0" hidden="1"/>
    <cacheHierarchy uniqueName="[Measures].[__No measures defined]" caption="__No measures defined" measure="1" displayFolder="" count="0" hidden="1"/>
    <cacheHierarchy uniqueName="[Measures].[Suma de Close]" caption="Suma de Close" measure="1" displayFolder="" measureGroup="equity A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. de Close]" caption="Máx. de Close" measure="1" displayFolder="" measureGroup="equity A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Date]" caption="Recuento de Date" measure="1" displayFolder="" measureGroup="equity AX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Units]" caption="Suma de Units" measure="1" displayFolder="" measureGroup="Ledg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Transaction Amount]" caption="Suma de Transaction Amount" measure="1" displayFolder="" measureGroup="Ledg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Volume]" caption="Suma de Volume" measure="1" displayFolder="" measureGroup="equity AX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Open]" caption="Suma de Open" measure="1" displayFolder="" measureGroup="equity AX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High]" caption="Suma de High" measure="1" displayFolder="" measureGroup="equity A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Low]" caption="Suma de Low" measure="1" displayFolder="" measureGroup="equity A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tupleCache>
    <entries count="24">
      <n v="10.91" in="0">
        <tpls c="3">
          <tpl fld="1" item="0"/>
          <tpl fld="6" item="0"/>
          <tpl fld="4" item="0"/>
        </tpls>
      </n>
      <n v="1376" in="0">
        <tpls c="2">
          <tpl fld="5" item="0"/>
          <tpl fld="4" item="2"/>
        </tpls>
      </n>
      <n v="29.92" in="0">
        <tpls c="3">
          <tpl fld="1" item="0"/>
          <tpl fld="6" item="1"/>
          <tpl fld="4" item="0"/>
        </tpls>
      </n>
      <n v="4275" in="0">
        <tpls c="2">
          <tpl fld="5" item="1"/>
          <tpl fld="4" item="2"/>
        </tpls>
      </n>
      <n v="67.809997999999993" in="0">
        <tpls c="3">
          <tpl fld="1" item="0"/>
          <tpl fld="6" item="2"/>
          <tpl fld="4" item="0"/>
        </tpls>
      </n>
      <n v="695" in="0">
        <tpls c="2">
          <tpl fld="5" item="2"/>
          <tpl fld="4" item="2"/>
        </tpls>
      </n>
      <n v="162" in="0">
        <tpls c="2">
          <tpl fld="5" item="3"/>
          <tpl fld="4" item="2"/>
        </tpls>
      </n>
      <n v="102.08000199999999" in="0">
        <tpls c="3">
          <tpl fld="1" item="0"/>
          <tpl fld="6" item="3"/>
          <tpl fld="4" item="0"/>
        </tpls>
      </n>
      <n v="56" in="0">
        <tpls c="2">
          <tpl fld="5" item="4"/>
          <tpl fld="4" item="2"/>
        </tpls>
      </n>
      <n v="0.495" in="0">
        <tpls c="3">
          <tpl fld="1" item="0"/>
          <tpl fld="6" item="4"/>
          <tpl fld="4" item="0"/>
        </tpls>
      </n>
      <n v="0.72" in="0">
        <tpls c="3">
          <tpl fld="1" item="0"/>
          <tpl fld="6" item="5"/>
          <tpl fld="4" item="0"/>
        </tpls>
      </n>
      <n v="35" in="0">
        <tpls c="2">
          <tpl fld="5" item="5"/>
          <tpl fld="4" item="2"/>
        </tpls>
      </n>
      <n v="962.15" in="0">
        <tpls c="2">
          <tpl fld="5" item="5"/>
          <tpl fld="4" item="1"/>
        </tpls>
      </n>
      <n v="2693.25" in="0">
        <tpls c="2">
          <tpl fld="5" item="1"/>
          <tpl fld="4" item="1"/>
        </tpls>
      </n>
      <n v="2748.9299999999994" in="0">
        <tpls c="2">
          <tpl fld="5" item="4"/>
          <tpl fld="4" item="1"/>
        </tpls>
      </n>
      <n v="1499.8400000000001" in="0">
        <tpls c="2">
          <tpl fld="5" item="0"/>
          <tpl fld="4" item="1"/>
        </tpls>
      </n>
      <n v="2703.55" in="0">
        <tpls c="2">
          <tpl fld="5" item="2"/>
          <tpl fld="4" item="1"/>
        </tpls>
      </n>
      <n v="5070.1299999999992" in="0">
        <tpls c="2">
          <tpl fld="5" item="3"/>
          <tpl fld="4" item="1"/>
        </tpls>
      </n>
      <n v="68.010002" in="0">
        <tpls c="3">
          <tpl fld="1" item="1"/>
          <tpl fld="6" item="2"/>
          <tpl fld="4" item="0"/>
        </tpls>
      </n>
      <n v="10.96" in="0">
        <tpls c="3">
          <tpl fld="1" item="1"/>
          <tpl fld="6" item="0"/>
          <tpl fld="4" item="0"/>
        </tpls>
      </n>
      <n v="0.5" in="0">
        <tpls c="3">
          <tpl fld="1" item="1"/>
          <tpl fld="6" item="4"/>
          <tpl fld="4" item="0"/>
        </tpls>
      </n>
      <n v="30.219999000000001" in="0">
        <tpls c="3">
          <tpl fld="1" item="1"/>
          <tpl fld="6" item="1"/>
          <tpl fld="4" item="0"/>
        </tpls>
      </n>
      <n v="103.099998" in="0">
        <tpls c="3">
          <tpl fld="1" item="1"/>
          <tpl fld="6" item="3"/>
          <tpl fld="4" item="0"/>
        </tpls>
      </n>
      <n v="0.74" in="0">
        <tpls c="3">
          <tpl fld="1" item="1"/>
          <tpl fld="6" item="5"/>
          <tpl fld="4" item="0"/>
        </tpls>
      </n>
    </entries>
    <sets count="1">
      <set count="7" maxRank="6" setDefinition="[TablaTicker].[Ticker].Children">
        <tpls c="1">
          <tpl fld="0" item="0"/>
        </tpls>
        <tpls c="1">
          <tpl fld="0" item="1"/>
        </tpls>
        <tpls c="1">
          <tpl fld="0" item="2"/>
        </tpls>
        <tpls c="1">
          <tpl fld="0" item="3"/>
        </tpls>
        <tpls c="1">
          <tpl fld="0" item="4"/>
        </tpls>
        <tpls c="1">
          <tpl fld="0" item="5"/>
        </tpls>
      </set>
    </sets>
    <queryCache count="35">
      <query mdx="[equity AX].[Date].LastChild.Lag(1)">
        <tpls c="1">
          <tpl fld="1" item="0"/>
        </tpls>
      </query>
      <query mdx="[TablaTicker].[JerarquíaStock].[IVC].Children">
        <tpls c="1">
          <tpl fld="3" item="0"/>
        </tpls>
      </query>
      <query mdx="[TablaTicker].[JerarquíaStock].[CBA].Children">
        <tpls c="1">
          <tpl fld="3" item="1"/>
        </tpls>
      </query>
      <query mdx="[TablaTicker].[JerarquíaStock].[NAB].Children">
        <tpls c="1">
          <tpl fld="3" item="2"/>
        </tpls>
      </query>
      <query mdx="[Measures].[SUMACLOSE]">
        <tpls c="1">
          <tpl fld="4" item="0"/>
        </tpls>
      </query>
      <query mdx="[Ledger].[Ticker].IVC">
        <tpls c="1">
          <tpl fld="5" item="0"/>
        </tpls>
      </query>
      <query mdx="[Ledger].[Ticker].CAT">
        <tpls c="1">
          <tpl fld="5" item="1"/>
        </tpls>
      </query>
      <query mdx="[Ledger].[Ticker].EOS">
        <tpls c="1">
          <tpl fld="5" item="2"/>
        </tpls>
      </query>
      <query mdx="[Ledger].[Ticker].ASX">
        <tpls c="1">
          <tpl fld="5" item="3"/>
        </tpls>
      </query>
      <query mdx="[TablaTicker].[JerarquíaStock].[ASX].Children">
        <tpls c="1">
          <tpl fld="3" item="3"/>
        </tpls>
      </query>
      <query mdx="[Ledger].[Ticker].CBA">
        <tpls c="1">
          <tpl fld="5" item="4"/>
        </tpls>
      </query>
      <query mdx="[TablaTicker].[JerarquíaStock].[CAT].Children">
        <tpls c="1">
          <tpl fld="3" item="4"/>
        </tpls>
      </query>
      <query mdx="[TablaTicker].[JerarquíaStock].[EOS].Children">
        <tpls c="1">
          <tpl fld="3" item="5"/>
        </tpls>
      </query>
      <query mdx="[Ledger].[Ticker].NAB">
        <tpls c="1">
          <tpl fld="5" item="5"/>
        </tpls>
      </query>
      <query mdx="[Measures].[SUMATRANSACTIONAMOUNT]">
        <tpls c="1">
          <tpl fld="4" item="1"/>
        </tpls>
      </query>
      <query mdx="[equity AX].[Ticker].[IVC]">
        <tpls c="1">
          <tpl fld="6" item="0"/>
        </tpls>
      </query>
      <query mdx="[Measures].[SUMAUNIDADES]">
        <tpls c="1">
          <tpl fld="4" item="2"/>
        </tpls>
      </query>
      <query mdx="[equity AX].[Ticker].[NAB]">
        <tpls c="1">
          <tpl fld="6" item="1"/>
        </tpls>
      </query>
      <query mdx="[equity AX].[Ticker].[ASX]">
        <tpls c="1">
          <tpl fld="6" item="2"/>
        </tpls>
      </query>
      <query mdx="[equity AX].[Ticker].[CBA]">
        <tpls c="1">
          <tpl fld="6" item="3"/>
        </tpls>
      </query>
      <query mdx="[equity AX].[Ticker].[EOS]">
        <tpls c="1">
          <tpl fld="6" item="4"/>
        </tpls>
      </query>
      <query mdx="[equity AX].[Ticker].[CAT]">
        <tpls c="1">
          <tpl fld="6" item="5"/>
        </tpls>
      </query>
      <query mdx="[Ledger].[Ticker].[NAB]">
        <tpls c="1">
          <tpl fld="5" item="5"/>
        </tpls>
      </query>
      <query mdx="[TablaTicker].[JerarquíaStock].[CAT].[CATAPULT GROUP INTERNATIONAL LTD].Children">
        <tpls c="1">
          <tpl fld="7" item="0"/>
        </tpls>
      </query>
      <query mdx="[TablaTicker].[JerarquíaStock].[NAB].[NATIONAL AUSTRALIA BANK LIMITED].Children">
        <tpls c="1">
          <tpl fld="7" item="1"/>
        </tpls>
      </query>
      <query mdx="[TablaTicker].[JerarquíaStock].[CBA].[COMMONWEALTH BANK OF AUSTRALIA].Children">
        <tpls c="1">
          <tpl fld="7" item="2"/>
        </tpls>
      </query>
      <query mdx="[TablaTicker].[JerarquíaStock].[IVC].[INVOCARE LIMITED].Children">
        <tpls c="1">
          <tpl fld="7" item="3"/>
        </tpls>
      </query>
      <query mdx="[Ledger].[Ticker].[CAT]">
        <tpls c="1">
          <tpl fld="5" item="1"/>
        </tpls>
      </query>
      <query mdx="[Ledger].[Ticker].[CBA]">
        <tpls c="1">
          <tpl fld="5" item="4"/>
        </tpls>
      </query>
      <query mdx="[Ledger].[Ticker].[IVC]">
        <tpls c="1">
          <tpl fld="5" item="0"/>
        </tpls>
      </query>
      <query mdx="[TablaTicker].[JerarquíaStock].[EOS].[ELECTRO OPTIC SYSTEMS HOLDINGS LIMITED].Children">
        <tpls c="1">
          <tpl fld="7" item="4"/>
        </tpls>
      </query>
      <query mdx="[TablaTicker].[JerarquíaStock].[ASX].[ASX LIMITED].Children">
        <tpls c="1">
          <tpl fld="7" item="5"/>
        </tpls>
      </query>
      <query mdx="[Ledger].[Ticker].[EOS]">
        <tpls c="1">
          <tpl fld="5" item="2"/>
        </tpls>
      </query>
      <query mdx="[Ledger].[Ticker].[ASX]">
        <tpls c="1">
          <tpl fld="5" item="3"/>
        </tpls>
      </query>
      <query mdx="[equity AX].[Date].LastChild.Lag(2)">
        <tpls c="1">
          <tpl fld="1" item="1"/>
        </tpls>
      </query>
    </queryCache>
    <serverFormats count="1">
      <serverFormat format="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paul" refreshedDate="44929.552636111111" backgroundQuery="1" createdVersion="8" refreshedVersion="8" minRefreshableVersion="3" recordCount="0" supportSubquery="1" supportAdvancedDrill="1" xr:uid="{AA791A5D-F46F-4AF1-B151-23F0836FA02B}">
  <cacheSource type="external" connectionId="8"/>
  <cacheFields count="9">
    <cacheField name="[equity AX].[Source.Name].[Source.Name]" caption="Source.Name" numFmtId="0" level="1">
      <sharedItems count="6">
        <s v="ASX.AX.csv"/>
        <s v="CAT.AX.csv"/>
        <s v="CBA.AX.csv"/>
        <s v="EOS.AX.csv"/>
        <s v="IVC.AX.csv"/>
        <s v="NAB.AX.csv"/>
      </sharedItems>
    </cacheField>
    <cacheField name="[equity AX].[Date].[Date]" caption="Date" numFmtId="0" hierarchy="1" level="1">
      <sharedItems containsSemiMixedTypes="0" containsNonDate="0" containsDate="1" containsString="0" minDate="2022-01-04T00:00:00" maxDate="2022-12-30T00:00:00" count="250"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8T00:00:00"/>
        <d v="2022-12-29T00:00:00"/>
        <d v="2022-01-04T00:00:00" u="1"/>
        <d v="2022-01-05T00:00:00" u="1"/>
        <d v="2022-01-06T00:00:00" u="1"/>
        <d v="2022-01-07T00:00:00" u="1"/>
        <d v="2022-01-10T00:00:00" u="1"/>
        <d v="2022-01-11T00:00:00" u="1"/>
        <d v="2022-01-12T00:00:00" u="1"/>
        <d v="2022-01-13T00:00:00" u="1"/>
        <d v="2022-01-14T00:00:00" u="1"/>
        <d v="2022-01-17T00:00:00" u="1"/>
        <d v="2022-01-18T00:00:00" u="1"/>
        <d v="2022-01-19T00:00:00" u="1"/>
        <d v="2022-01-20T00:00:00" u="1"/>
        <d v="2022-01-21T00:00:00" u="1"/>
        <d v="2022-01-24T00:00:00" u="1"/>
        <d v="2022-01-25T00:00:00" u="1"/>
        <d v="2022-01-27T00:00:00" u="1"/>
        <d v="2022-01-28T00:00:00" u="1"/>
        <d v="2022-01-31T00:00:00" u="1"/>
        <d v="2022-02-01T00:00:00" u="1"/>
        <d v="2022-02-02T00:00:00" u="1"/>
        <d v="2022-02-03T00:00:00" u="1"/>
        <d v="2022-02-04T00:00:00" u="1"/>
        <d v="2022-02-07T00:00:00" u="1"/>
        <d v="2022-02-08T00:00:00" u="1"/>
        <d v="2022-02-09T00:00:00" u="1"/>
        <d v="2022-02-10T00:00:00" u="1"/>
        <d v="2022-02-11T00:00:00" u="1"/>
        <d v="2022-02-14T00:00:00" u="1"/>
        <d v="2022-02-15T00:00:00" u="1"/>
        <d v="2022-02-16T00:00:00" u="1"/>
        <d v="2022-02-17T00:00:00" u="1"/>
        <d v="2022-02-18T00:00:00" u="1"/>
        <d v="2022-02-21T00:00:00" u="1"/>
        <d v="2022-02-22T00:00:00" u="1"/>
        <d v="2022-02-23T00:00:00" u="1"/>
        <d v="2022-02-24T00:00:00" u="1"/>
        <d v="2022-02-25T00:00:00" u="1"/>
        <d v="2022-02-28T00:00:00" u="1"/>
        <d v="2022-03-01T00:00:00" u="1"/>
        <d v="2022-03-02T00:00:00" u="1"/>
        <d v="2022-03-03T00:00:00" u="1"/>
        <d v="2022-03-04T00:00:00" u="1"/>
        <d v="2022-03-07T00:00:00" u="1"/>
        <d v="2022-03-08T00:00:00" u="1"/>
        <d v="2022-03-09T00:00:00" u="1"/>
        <d v="2022-03-10T00:00:00" u="1"/>
        <d v="2022-03-11T00:00:00" u="1"/>
        <d v="2022-03-14T00:00:00" u="1"/>
        <d v="2022-03-15T00:00:00" u="1"/>
        <d v="2022-03-16T00:00:00" u="1"/>
        <d v="2022-03-17T00:00:00" u="1"/>
        <d v="2022-03-18T00:00:00" u="1"/>
        <d v="2022-03-21T00:00:00" u="1"/>
        <d v="2022-03-22T00:00:00" u="1"/>
        <d v="2022-03-23T00:00:00" u="1"/>
        <d v="2022-03-24T00:00:00" u="1"/>
        <d v="2022-03-25T00:00:00" u="1"/>
        <d v="2022-03-28T00:00:00" u="1"/>
        <d v="2022-03-29T00:00:00" u="1"/>
        <d v="2022-03-30T00:00:00" u="1"/>
        <d v="2022-03-31T00:00:00" u="1"/>
        <d v="2022-04-01T00:00:00" u="1"/>
        <d v="2022-04-04T00:00:00" u="1"/>
        <d v="2022-04-05T00:00:00" u="1"/>
        <d v="2022-04-06T00:00:00" u="1"/>
        <d v="2022-04-07T00:00:00" u="1"/>
        <d v="2022-04-08T00:00:00" u="1"/>
        <d v="2022-04-11T00:00:00" u="1"/>
        <d v="2022-04-12T00:00:00" u="1"/>
        <d v="2022-04-13T00:00:00" u="1"/>
        <d v="2022-04-14T00:00:00" u="1"/>
        <d v="2022-04-19T00:00:00" u="1"/>
        <d v="2022-04-20T00:00:00" u="1"/>
        <d v="2022-04-21T00:00:00" u="1"/>
        <d v="2022-04-22T00:00:00" u="1"/>
        <d v="2022-04-26T00:00:00" u="1"/>
        <d v="2022-04-27T00:00:00" u="1"/>
        <d v="2022-04-28T00:00:00" u="1"/>
        <d v="2022-04-29T00:00:00" u="1"/>
        <d v="2022-05-02T00:00:00" u="1"/>
        <d v="2022-05-03T00:00:00" u="1"/>
        <d v="2022-05-04T00:00:00" u="1"/>
        <d v="2022-05-05T00:00:00" u="1"/>
        <d v="2022-05-06T00:00:00" u="1"/>
        <d v="2022-05-09T00:00:00" u="1"/>
        <d v="2022-05-10T00:00:00" u="1"/>
        <d v="2022-05-11T00:00:00" u="1"/>
        <d v="2022-05-12T00:00:00" u="1"/>
        <d v="2022-05-13T00:00:00" u="1"/>
        <d v="2022-05-16T00:00:00" u="1"/>
        <d v="2022-05-17T00:00:00" u="1"/>
        <d v="2022-05-18T00:00:00" u="1"/>
        <d v="2022-05-19T00:00:00" u="1"/>
        <d v="2022-05-20T00:00:00" u="1"/>
        <d v="2022-05-23T00:00:00" u="1"/>
        <d v="2022-05-24T00:00:00" u="1"/>
        <d v="2022-05-25T00:00:00" u="1"/>
        <d v="2022-05-26T00:00:00" u="1"/>
        <d v="2022-05-27T00:00:00" u="1"/>
        <d v="2022-05-30T00:00:00" u="1"/>
        <d v="2022-05-31T00:00:00" u="1"/>
        <d v="2022-06-01T00:00:00" u="1"/>
        <d v="2022-06-02T00:00:00" u="1"/>
        <d v="2022-06-03T00:00:00" u="1"/>
        <d v="2022-06-06T00:00:00" u="1"/>
        <d v="2022-06-07T00:00:00" u="1"/>
        <d v="2022-06-08T00:00:00" u="1"/>
        <d v="2022-06-09T00:00:00" u="1"/>
        <d v="2022-06-10T00:00:00" u="1"/>
        <d v="2022-06-14T00:00:00" u="1"/>
        <d v="2022-06-15T00:00:00" u="1"/>
        <d v="2022-06-16T00:00:00" u="1"/>
        <d v="2022-06-17T00:00:00" u="1"/>
        <d v="2022-06-20T00:00:00" u="1"/>
        <d v="2022-06-21T00:00:00" u="1"/>
        <d v="2022-06-22T00:00:00" u="1"/>
        <d v="2022-06-23T00:00:00" u="1"/>
        <d v="2022-06-24T00:00:00" u="1"/>
        <d v="2022-06-27T00:00:00" u="1"/>
        <d v="2022-06-28T00:00:00" u="1"/>
        <d v="2022-06-29T00:00:00" u="1"/>
        <d v="2022-06-30T00:00:00" u="1"/>
        <d v="2022-07-01T00:00:00" u="1"/>
        <d v="2022-07-04T00:00:00" u="1"/>
        <d v="2022-07-05T00:00:00" u="1"/>
        <d v="2022-07-06T00:00:00" u="1"/>
        <d v="2022-07-07T00:00:00" u="1"/>
        <d v="2022-07-08T00:00:00" u="1"/>
        <d v="2022-07-11T00:00:00" u="1"/>
        <d v="2022-07-12T00:00:00" u="1"/>
        <d v="2022-07-13T00:00:00" u="1"/>
        <d v="2022-07-14T00:00:00" u="1"/>
        <d v="2022-07-15T00:00:00" u="1"/>
        <d v="2022-07-18T00:00:00" u="1"/>
        <d v="2022-07-19T00:00:00" u="1"/>
        <d v="2022-07-20T00:00:00" u="1"/>
        <d v="2022-07-21T00:00:00" u="1"/>
        <d v="2022-07-22T00:00:00" u="1"/>
        <d v="2022-07-25T00:00:00" u="1"/>
        <d v="2022-07-26T00:00:00" u="1"/>
        <d v="2022-07-27T00:00:00" u="1"/>
        <d v="2022-07-28T00:00:00" u="1"/>
        <d v="2022-07-29T00:00:00" u="1"/>
        <d v="2022-08-01T00:00:00" u="1"/>
        <d v="2022-08-02T00:00:00" u="1"/>
        <d v="2022-08-03T00:00:00" u="1"/>
        <d v="2022-08-04T00:00:00" u="1"/>
        <d v="2022-08-05T00:00:00" u="1"/>
        <d v="2022-08-08T00:00:00" u="1"/>
        <d v="2022-08-09T00:00:00" u="1"/>
        <d v="2022-08-10T00:00:00" u="1"/>
        <d v="2022-08-11T00:00:00" u="1"/>
        <d v="2022-08-12T00:00:00" u="1"/>
        <d v="2022-08-15T00:00:00" u="1"/>
        <d v="2022-08-16T00:00:00" u="1"/>
        <d v="2022-08-17T00:00:00" u="1"/>
        <d v="2022-08-18T00:00:00" u="1"/>
        <d v="2022-08-19T00:00:00" u="1"/>
        <d v="2022-08-22T00:00:00" u="1"/>
        <d v="2022-08-23T00:00:00" u="1"/>
        <d v="2022-08-24T00:00:00" u="1"/>
        <d v="2022-08-25T00:00:00" u="1"/>
        <d v="2022-08-26T00:00:00" u="1"/>
        <d v="2022-08-29T00:00:00" u="1"/>
        <d v="2022-08-30T00:00:00" u="1"/>
        <d v="2022-08-31T00:00:00" u="1"/>
        <d v="2022-09-01T00:00:00" u="1"/>
        <d v="2022-09-02T00:00:00" u="1"/>
        <d v="2022-09-05T00:00:00" u="1"/>
        <d v="2022-09-06T00:00:00" u="1"/>
        <d v="2022-09-07T00:00:00" u="1"/>
        <d v="2022-09-08T00:00:00" u="1"/>
        <d v="2022-09-09T00:00:00" u="1"/>
        <d v="2022-09-12T00:00:00" u="1"/>
        <d v="2022-09-13T00:00:00" u="1"/>
        <d v="2022-09-14T00:00:00" u="1"/>
        <d v="2022-09-15T00:00:00" u="1"/>
        <d v="2022-09-16T00:00:00" u="1"/>
        <d v="2022-09-19T00:00:00" u="1"/>
        <d v="2022-09-20T00:00:00" u="1"/>
        <d v="2022-09-21T00:00:00" u="1"/>
        <d v="2022-09-23T00:00:00" u="1"/>
        <d v="2022-09-26T00:00:00" u="1"/>
        <d v="2022-09-27T00:00:00" u="1"/>
        <d v="2022-09-28T00:00:00" u="1"/>
        <d v="2022-09-29T00:00:00" u="1"/>
        <d v="2022-09-30T00:00:00" u="1"/>
        <d v="2022-10-03T00:00:00" u="1"/>
        <d v="2022-10-04T00:00:00" u="1"/>
        <d v="2022-10-05T00:00:00" u="1"/>
        <d v="2022-10-06T00:00:00" u="1"/>
        <d v="2022-10-07T00:00:00" u="1"/>
        <d v="2022-10-10T00:00:00" u="1"/>
        <d v="2022-10-11T00:00:00" u="1"/>
        <d v="2022-10-12T00:00:00" u="1"/>
        <d v="2022-10-13T00:00:00" u="1"/>
        <d v="2022-10-14T00:00:00" u="1"/>
        <d v="2022-10-17T00:00:00" u="1"/>
        <d v="2022-10-18T00:00:00" u="1"/>
        <d v="2022-10-19T00:00:00" u="1"/>
        <d v="2022-10-20T00:00:00" u="1"/>
        <d v="2022-10-21T00:00:00" u="1"/>
        <d v="2022-10-24T00:00:00" u="1"/>
        <d v="2022-10-25T00:00:00" u="1"/>
        <d v="2022-10-26T00:00:00" u="1"/>
        <d v="2022-10-27T00:00:00" u="1"/>
        <d v="2022-10-28T00:00:00" u="1"/>
        <d v="2022-10-31T00:00:00" u="1"/>
        <d v="2022-11-01T00:00:00" u="1"/>
        <d v="2022-11-02T00:00:00" u="1"/>
        <d v="2022-11-03T00:00:00" u="1"/>
        <d v="2022-11-04T00:00:00" u="1"/>
        <d v="2022-11-07T00:00:00" u="1"/>
        <d v="2022-11-08T00:00:00" u="1"/>
        <d v="2022-11-09T00:00:00" u="1"/>
        <d v="2022-11-10T00:00:00" u="1"/>
        <d v="2022-11-11T00:00:00" u="1"/>
        <d v="2022-11-14T00:00:00" u="1"/>
        <d v="2022-11-15T00:00:00" u="1"/>
        <d v="2022-11-16T00:00:00" u="1"/>
        <d v="2022-11-17T00:00:00" u="1"/>
        <d v="2022-11-18T00:00:00" u="1"/>
        <d v="2022-11-21T00:00:00" u="1"/>
        <d v="2022-11-22T00:00:00" u="1"/>
        <d v="2022-11-23T00:00:00" u="1"/>
        <d v="2022-11-24T00:00:00" u="1"/>
        <d v="2022-11-25T00:00:00" u="1"/>
        <d v="2022-11-28T00:00:00" u="1"/>
        <d v="2022-11-29T00:00:00" u="1"/>
        <d v="2022-11-30T00:00:00" u="1"/>
      </sharedItems>
    </cacheField>
    <cacheField name="[equity AX].[Ticker].[Ticker]" caption="Ticker" numFmtId="0" hierarchy="8" level="1">
      <sharedItems count="6">
        <s v="ASX"/>
        <s v="CAT"/>
        <s v="CBA"/>
        <s v="EOS"/>
        <s v="IVC"/>
        <s v="NAB"/>
      </sharedItems>
    </cacheField>
    <cacheField name="[equity AX].[Date (mes)].[Date (mes)]" caption="Date (mes)" numFmtId="0" hierarchy="9" level="1">
      <sharedItems containsSemiMixedTypes="0" containsNonDate="0" containsString="0"/>
    </cacheField>
    <cacheField name="[Measures].[Suma de Volume]" caption="Suma de Volume" numFmtId="0" hierarchy="35" level="32767"/>
    <cacheField name="[Measures].[Suma de Open]" caption="Suma de Open" numFmtId="0" hierarchy="36" level="32767"/>
    <cacheField name="[Measures].[Suma de High]" caption="Suma de High" numFmtId="0" hierarchy="37" level="32767"/>
    <cacheField name="[Measures].[Suma de Low]" caption="Suma de Low" numFmtId="0" hierarchy="38" level="32767"/>
    <cacheField name="[Measures].[Suma de Close]" caption="Suma de Close" numFmtId="0" hierarchy="30" level="32767"/>
  </cacheFields>
  <cacheHierarchies count="39">
    <cacheHierarchy uniqueName="[equity AX].[Source.Name]" caption="Source.Name" attribute="1" defaultMemberUniqueName="[equity AX].[Source.Name].[All]" allUniqueName="[equity AX].[Source.Name].[All]" dimensionUniqueName="[equity AX]" displayFolder="" count="2" memberValueDatatype="130" unbalanced="0">
      <fieldsUsage count="2">
        <fieldUsage x="-1"/>
        <fieldUsage x="0"/>
      </fieldsUsage>
    </cacheHierarchy>
    <cacheHierarchy uniqueName="[equity AX].[Date]" caption="Date" attribute="1" time="1" defaultMemberUniqueName="[equity AX].[Date].[All]" allUniqueName="[equity AX].[Date].[All]" dimensionUniqueName="[equity AX]" displayFolder="" count="2" memberValueDatatype="7" unbalanced="0">
      <fieldsUsage count="2">
        <fieldUsage x="-1"/>
        <fieldUsage x="1"/>
      </fieldsUsage>
    </cacheHierarchy>
    <cacheHierarchy uniqueName="[equity AX].[Open]" caption="Open" attribute="1" defaultMemberUniqueName="[equity AX].[Open].[All]" allUniqueName="[equity AX].[Open].[All]" dimensionUniqueName="[equity AX]" displayFolder="" count="0" memberValueDatatype="5" unbalanced="0"/>
    <cacheHierarchy uniqueName="[equity AX].[High]" caption="High" attribute="1" defaultMemberUniqueName="[equity AX].[High].[All]" allUniqueName="[equity AX].[High].[All]" dimensionUniqueName="[equity AX]" displayFolder="" count="0" memberValueDatatype="5" unbalanced="0"/>
    <cacheHierarchy uniqueName="[equity AX].[Low]" caption="Low" attribute="1" defaultMemberUniqueName="[equity AX].[Low].[All]" allUniqueName="[equity AX].[Low].[All]" dimensionUniqueName="[equity AX]" displayFolder="" count="0" memberValueDatatype="5" unbalanced="0"/>
    <cacheHierarchy uniqueName="[equity AX].[Close]" caption="Close" attribute="1" defaultMemberUniqueName="[equity AX].[Close].[All]" allUniqueName="[equity AX].[Close].[All]" dimensionUniqueName="[equity AX]" displayFolder="" count="0" memberValueDatatype="5" unbalanced="0"/>
    <cacheHierarchy uniqueName="[equity AX].[Adj Close]" caption="Adj Close" attribute="1" defaultMemberUniqueName="[equity AX].[Adj Close].[All]" allUniqueName="[equity AX].[Adj Close].[All]" dimensionUniqueName="[equity AX]" displayFolder="" count="0" memberValueDatatype="5" unbalanced="0"/>
    <cacheHierarchy uniqueName="[equity AX].[Volume]" caption="Volume" attribute="1" defaultMemberUniqueName="[equity AX].[Volume].[All]" allUniqueName="[equity AX].[Volume].[All]" dimensionUniqueName="[equity AX]" displayFolder="" count="0" memberValueDatatype="20" unbalanced="0"/>
    <cacheHierarchy uniqueName="[equity AX].[Ticker]" caption="Ticker" attribute="1" defaultMemberUniqueName="[equity AX].[Ticker].[All]" allUniqueName="[equity AX].[Ticker].[All]" dimensionUniqueName="[equity AX]" displayFolder="" count="2" memberValueDatatype="130" unbalanced="0">
      <fieldsUsage count="2">
        <fieldUsage x="-1"/>
        <fieldUsage x="2"/>
      </fieldsUsage>
    </cacheHierarchy>
    <cacheHierarchy uniqueName="[equity AX].[Date (mes)]" caption="Date (mes)" attribute="1" defaultMemberUniqueName="[equity AX].[Date (mes)].[All]" allUniqueName="[equity AX].[Date (mes)].[All]" dimensionUniqueName="[equity AX]" displayFolder="" count="2" memberValueDatatype="130" unbalanced="0">
      <fieldsUsage count="2">
        <fieldUsage x="-1"/>
        <fieldUsage x="3"/>
      </fieldsUsage>
    </cacheHierarchy>
    <cacheHierarchy uniqueName="[Ledger].[Ticker]" caption="Ticker" attribute="1" defaultMemberUniqueName="[Ledger].[Ticker].[All]" allUniqueName="[Ledger].[Ticker].[All]" dimensionUniqueName="[Ledger]" displayFolder="" count="0" memberValueDatatype="130" unbalanced="0"/>
    <cacheHierarchy uniqueName="[Ledger].[Stock]" caption="Stock" attribute="1" defaultMemberUniqueName="[Ledger].[Stock].[All]" allUniqueName="[Ledger].[Stock].[All]" dimensionUniqueName="[Ledger]" displayFolder="" count="0" memberValueDatatype="130" unbalanced="0"/>
    <cacheHierarchy uniqueName="[Ledger].[Date]" caption="Date" attribute="1" time="1" defaultMemberUniqueName="[Ledger].[Date].[All]" allUniqueName="[Ledger].[Date].[All]" dimensionUniqueName="[Ledger]" displayFolder="" count="0" memberValueDatatype="7" unbalanced="0"/>
    <cacheHierarchy uniqueName="[Ledger].[Transaction]" caption="Transaction" attribute="1" defaultMemberUniqueName="[Ledger].[Transaction].[All]" allUniqueName="[Ledger].[Transaction].[All]" dimensionUniqueName="[Ledger]" displayFolder="" count="0" memberValueDatatype="130" unbalanced="0"/>
    <cacheHierarchy uniqueName="[Ledger].[Units]" caption="Units" attribute="1" defaultMemberUniqueName="[Ledger].[Units].[All]" allUniqueName="[Ledger].[Units].[All]" dimensionUniqueName="[Ledger]" displayFolder="" count="0" memberValueDatatype="20" unbalanced="0"/>
    <cacheHierarchy uniqueName="[Ledger].[Price]" caption="Price" attribute="1" defaultMemberUniqueName="[Ledger].[Price].[All]" allUniqueName="[Ledger].[Price].[All]" dimensionUniqueName="[Ledger]" displayFolder="" count="0" memberValueDatatype="5" unbalanced="0"/>
    <cacheHierarchy uniqueName="[Ledger].[Currency]" caption="Currency" attribute="1" defaultMemberUniqueName="[Ledger].[Currency].[All]" allUniqueName="[Ledger].[Currency].[All]" dimensionUniqueName="[Ledger]" displayFolder="" count="0" memberValueDatatype="130" unbalanced="0"/>
    <cacheHierarchy uniqueName="[Ledger].[Transaction Amount]" caption="Transaction Amount" attribute="1" defaultMemberUniqueName="[Ledger].[Transaction Amount].[All]" allUniqueName="[Ledger].[Transaction Amount].[All]" dimensionUniqueName="[Ledger]" displayFolder="" count="0" memberValueDatatype="5" unbalanced="0"/>
    <cacheHierarchy uniqueName="[TablaTicker].[Ticker]" caption="Ticker" attribute="1" defaultMemberUniqueName="[TablaTicker].[Ticker].[All]" allUniqueName="[TablaTicker].[Ticker].[All]" dimensionUniqueName="[TablaTicker]" displayFolder="" count="0" memberValueDatatype="130" unbalanced="0"/>
    <cacheHierarchy uniqueName="[TablaTicker].[JerarquíaStock]" caption="JerarquíaStock" defaultMemberUniqueName="[TablaTicker].[JerarquíaStock].[All]" allUniqueName="[TablaTicker].[JerarquíaStock].[All]" dimensionUniqueName="[TablaTicker]" displayFolder="" count="0" unbalanced="0"/>
    <cacheHierarchy uniqueName="[TablaTicker].[Stock]" caption="Stock" attribute="1" defaultMemberUniqueName="[TablaTicker].[Stock].[All]" allUniqueName="[TablaTicker].[Stock].[All]" dimensionUniqueName="[TablaTicker]" displayFolder="" count="0" memberValueDatatype="130" unbalanced="0"/>
    <cacheHierarchy uniqueName="[TablaTicker].[Industry]" caption="Industry" attribute="1" defaultMemberUniqueName="[TablaTicker].[Industry].[All]" allUniqueName="[TablaTicker].[Industry].[All]" dimensionUniqueName="[TablaTicker]" displayFolder="" count="0" memberValueDatatype="130" unbalanced="0"/>
    <cacheHierarchy uniqueName="[equity AX].[Date (índice de meses)]" caption="Date (índice de meses)" attribute="1" defaultMemberUniqueName="[equity AX].[Date (índice de meses)].[All]" allUniqueName="[equity AX].[Date (índice de meses)].[All]" dimensionUniqueName="[equity AX]" displayFolder="" count="0" memberValueDatatype="20" unbalanced="0" hidden="1"/>
    <cacheHierarchy uniqueName="[Measures].[SUMAUNIDADES]" caption="SUMAUNIDADES" measure="1" displayFolder="" measureGroup="Ledger" count="0"/>
    <cacheHierarchy uniqueName="[Measures].[SUMACLOSE]" caption="SUMACLOSE" measure="1" displayFolder="" measureGroup="equity AX" count="0"/>
    <cacheHierarchy uniqueName="[Measures].[SUMATRANSACTIONAMOUNT]" caption="SUMATRANSACTIONAMOUNT" measure="1" displayFolder="" measureGroup="Ledger" count="0"/>
    <cacheHierarchy uniqueName="[Measures].[__XL_Count equity AX]" caption="__XL_Count equity AX" measure="1" displayFolder="" measureGroup="equity AX" count="0" hidden="1"/>
    <cacheHierarchy uniqueName="[Measures].[__XL_Count Ledger]" caption="__XL_Count Ledger" measure="1" displayFolder="" measureGroup="Ledger" count="0" hidden="1"/>
    <cacheHierarchy uniqueName="[Measures].[__XL_Count TablaTicker]" caption="__XL_Count TablaTicker" measure="1" displayFolder="" measureGroup="TablaTicker" count="0" hidden="1"/>
    <cacheHierarchy uniqueName="[Measures].[__No measures defined]" caption="__No measures defined" measure="1" displayFolder="" count="0" hidden="1"/>
    <cacheHierarchy uniqueName="[Measures].[Suma de Close]" caption="Suma de Close" measure="1" displayFolder="" measureGroup="equity AX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. de Close]" caption="Máx. de Close" measure="1" displayFolder="" measureGroup="equity A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Date]" caption="Recuento de Date" measure="1" displayFolder="" measureGroup="equity AX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Units]" caption="Suma de Units" measure="1" displayFolder="" measureGroup="Ledg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Transaction Amount]" caption="Suma de Transaction Amount" measure="1" displayFolder="" measureGroup="Ledg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Volume]" caption="Suma de Volume" measure="1" displayFolder="" measureGroup="equity AX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Open]" caption="Suma de Open" measure="1" displayFolder="" measureGroup="equity AX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High]" caption="Suma de High" measure="1" displayFolder="" measureGroup="equity AX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Low]" caption="Suma de Low" measure="1" displayFolder="" measureGroup="equity AX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equity AX" uniqueName="[equity AX]" caption="equity AX"/>
    <dimension name="Ledger" uniqueName="[Ledger]" caption="Ledger"/>
    <dimension measure="1" name="Measures" uniqueName="[Measures]" caption="Measures"/>
    <dimension name="TablaTicker" uniqueName="[TablaTicker]" caption="TablaTicker"/>
  </dimensions>
  <measureGroups count="3">
    <measureGroup name="equity AX" caption="equity AX"/>
    <measureGroup name="Ledger" caption="Ledger"/>
    <measureGroup name="TablaTicker" caption="TablaTicker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paul" refreshedDate="44929.552638541667" backgroundQuery="1" createdVersion="8" refreshedVersion="8" minRefreshableVersion="3" recordCount="0" supportSubquery="1" supportAdvancedDrill="1" xr:uid="{DA38BC00-1D89-4CD7-9B41-E302BE6D5F47}">
  <cacheSource type="external" connectionId="8"/>
  <cacheFields count="4">
    <cacheField name="[equity AX].[Source.Name].[Source.Name]" caption="Source.Name" numFmtId="0" level="1">
      <sharedItems count="6">
        <s v="ASX.AX.csv"/>
        <s v="CAT.AX.csv"/>
        <s v="CBA.AX.csv"/>
        <s v="EOS.AX.csv"/>
        <s v="IVC.AX.csv"/>
        <s v="NAB.AX.csv"/>
      </sharedItems>
    </cacheField>
    <cacheField name="[equity AX].[Date].[Date]" caption="Date" numFmtId="0" hierarchy="1" level="1">
      <sharedItems containsSemiMixedTypes="0" containsNonDate="0" containsDate="1" containsString="0" minDate="2022-01-04T00:00:00" maxDate="2022-12-30T00:00:00" count="250"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9T00:00:00"/>
        <d v="2022-04-20T00:00:00"/>
        <d v="2022-04-21T00:00:00"/>
        <d v="2022-04-22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8T00:00:00"/>
        <d v="2022-12-29T00:00:00"/>
      </sharedItems>
    </cacheField>
    <cacheField name="[Measures].[Suma de Close]" caption="Suma de Close" numFmtId="0" hierarchy="30" level="32767"/>
    <cacheField name="[equity AX].[Ticker].[Ticker]" caption="Ticker" numFmtId="0" hierarchy="8" level="1">
      <sharedItems count="6">
        <s v="ASX"/>
        <s v="CAT"/>
        <s v="CBA"/>
        <s v="EOS"/>
        <s v="IVC"/>
        <s v="NAB"/>
      </sharedItems>
    </cacheField>
  </cacheFields>
  <cacheHierarchies count="39">
    <cacheHierarchy uniqueName="[equity AX].[Source.Name]" caption="Source.Name" attribute="1" defaultMemberUniqueName="[equity AX].[Source.Name].[All]" allUniqueName="[equity AX].[Source.Name].[All]" dimensionUniqueName="[equity AX]" displayFolder="" count="2" memberValueDatatype="130" unbalanced="0">
      <fieldsUsage count="2">
        <fieldUsage x="-1"/>
        <fieldUsage x="0"/>
      </fieldsUsage>
    </cacheHierarchy>
    <cacheHierarchy uniqueName="[equity AX].[Date]" caption="Date" attribute="1" time="1" defaultMemberUniqueName="[equity AX].[Date].[All]" allUniqueName="[equity AX].[Date].[All]" dimensionUniqueName="[equity AX]" displayFolder="" count="2" memberValueDatatype="7" unbalanced="0">
      <fieldsUsage count="2">
        <fieldUsage x="-1"/>
        <fieldUsage x="1"/>
      </fieldsUsage>
    </cacheHierarchy>
    <cacheHierarchy uniqueName="[equity AX].[Open]" caption="Open" attribute="1" defaultMemberUniqueName="[equity AX].[Open].[All]" allUniqueName="[equity AX].[Open].[All]" dimensionUniqueName="[equity AX]" displayFolder="" count="0" memberValueDatatype="5" unbalanced="0"/>
    <cacheHierarchy uniqueName="[equity AX].[High]" caption="High" attribute="1" defaultMemberUniqueName="[equity AX].[High].[All]" allUniqueName="[equity AX].[High].[All]" dimensionUniqueName="[equity AX]" displayFolder="" count="0" memberValueDatatype="5" unbalanced="0"/>
    <cacheHierarchy uniqueName="[equity AX].[Low]" caption="Low" attribute="1" defaultMemberUniqueName="[equity AX].[Low].[All]" allUniqueName="[equity AX].[Low].[All]" dimensionUniqueName="[equity AX]" displayFolder="" count="0" memberValueDatatype="5" unbalanced="0"/>
    <cacheHierarchy uniqueName="[equity AX].[Close]" caption="Close" attribute="1" defaultMemberUniqueName="[equity AX].[Close].[All]" allUniqueName="[equity AX].[Close].[All]" dimensionUniqueName="[equity AX]" displayFolder="" count="0" memberValueDatatype="5" unbalanced="0"/>
    <cacheHierarchy uniqueName="[equity AX].[Adj Close]" caption="Adj Close" attribute="1" defaultMemberUniqueName="[equity AX].[Adj Close].[All]" allUniqueName="[equity AX].[Adj Close].[All]" dimensionUniqueName="[equity AX]" displayFolder="" count="0" memberValueDatatype="5" unbalanced="0"/>
    <cacheHierarchy uniqueName="[equity AX].[Volume]" caption="Volume" attribute="1" defaultMemberUniqueName="[equity AX].[Volume].[All]" allUniqueName="[equity AX].[Volume].[All]" dimensionUniqueName="[equity AX]" displayFolder="" count="0" memberValueDatatype="20" unbalanced="0"/>
    <cacheHierarchy uniqueName="[equity AX].[Ticker]" caption="Ticker" attribute="1" defaultMemberUniqueName="[equity AX].[Ticker].[All]" allUniqueName="[equity AX].[Ticker].[All]" dimensionUniqueName="[equity AX]" displayFolder="" count="2" memberValueDatatype="130" unbalanced="0">
      <fieldsUsage count="2">
        <fieldUsage x="-1"/>
        <fieldUsage x="3"/>
      </fieldsUsage>
    </cacheHierarchy>
    <cacheHierarchy uniqueName="[equity AX].[Date (mes)]" caption="Date (mes)" attribute="1" defaultMemberUniqueName="[equity AX].[Date (mes)].[All]" allUniqueName="[equity AX].[Date (mes)].[All]" dimensionUniqueName="[equity AX]" displayFolder="" count="0" memberValueDatatype="130" unbalanced="0"/>
    <cacheHierarchy uniqueName="[Ledger].[Ticker]" caption="Ticker" attribute="1" defaultMemberUniqueName="[Ledger].[Ticker].[All]" allUniqueName="[Ledger].[Ticker].[All]" dimensionUniqueName="[Ledger]" displayFolder="" count="0" memberValueDatatype="130" unbalanced="0"/>
    <cacheHierarchy uniqueName="[Ledger].[Stock]" caption="Stock" attribute="1" defaultMemberUniqueName="[Ledger].[Stock].[All]" allUniqueName="[Ledger].[Stock].[All]" dimensionUniqueName="[Ledger]" displayFolder="" count="0" memberValueDatatype="130" unbalanced="0"/>
    <cacheHierarchy uniqueName="[Ledger].[Date]" caption="Date" attribute="1" time="1" defaultMemberUniqueName="[Ledger].[Date].[All]" allUniqueName="[Ledger].[Date].[All]" dimensionUniqueName="[Ledger]" displayFolder="" count="0" memberValueDatatype="7" unbalanced="0"/>
    <cacheHierarchy uniqueName="[Ledger].[Transaction]" caption="Transaction" attribute="1" defaultMemberUniqueName="[Ledger].[Transaction].[All]" allUniqueName="[Ledger].[Transaction].[All]" dimensionUniqueName="[Ledger]" displayFolder="" count="0" memberValueDatatype="130" unbalanced="0"/>
    <cacheHierarchy uniqueName="[Ledger].[Units]" caption="Units" attribute="1" defaultMemberUniqueName="[Ledger].[Units].[All]" allUniqueName="[Ledger].[Units].[All]" dimensionUniqueName="[Ledger]" displayFolder="" count="0" memberValueDatatype="20" unbalanced="0"/>
    <cacheHierarchy uniqueName="[Ledger].[Price]" caption="Price" attribute="1" defaultMemberUniqueName="[Ledger].[Price].[All]" allUniqueName="[Ledger].[Price].[All]" dimensionUniqueName="[Ledger]" displayFolder="" count="0" memberValueDatatype="5" unbalanced="0"/>
    <cacheHierarchy uniqueName="[Ledger].[Currency]" caption="Currency" attribute="1" defaultMemberUniqueName="[Ledger].[Currency].[All]" allUniqueName="[Ledger].[Currency].[All]" dimensionUniqueName="[Ledger]" displayFolder="" count="0" memberValueDatatype="130" unbalanced="0"/>
    <cacheHierarchy uniqueName="[Ledger].[Transaction Amount]" caption="Transaction Amount" attribute="1" defaultMemberUniqueName="[Ledger].[Transaction Amount].[All]" allUniqueName="[Ledger].[Transaction Amount].[All]" dimensionUniqueName="[Ledger]" displayFolder="" count="0" memberValueDatatype="5" unbalanced="0"/>
    <cacheHierarchy uniqueName="[TablaTicker].[Ticker]" caption="Ticker" attribute="1" defaultMemberUniqueName="[TablaTicker].[Ticker].[All]" allUniqueName="[TablaTicker].[Ticker].[All]" dimensionUniqueName="[TablaTicker]" displayFolder="" count="0" memberValueDatatype="130" unbalanced="0"/>
    <cacheHierarchy uniqueName="[TablaTicker].[JerarquíaStock]" caption="JerarquíaStock" defaultMemberUniqueName="[TablaTicker].[JerarquíaStock].[All]" allUniqueName="[TablaTicker].[JerarquíaStock].[All]" dimensionUniqueName="[TablaTicker]" displayFolder="" count="0" unbalanced="0"/>
    <cacheHierarchy uniqueName="[TablaTicker].[Stock]" caption="Stock" attribute="1" defaultMemberUniqueName="[TablaTicker].[Stock].[All]" allUniqueName="[TablaTicker].[Stock].[All]" dimensionUniqueName="[TablaTicker]" displayFolder="" count="0" memberValueDatatype="130" unbalanced="0"/>
    <cacheHierarchy uniqueName="[TablaTicker].[Industry]" caption="Industry" attribute="1" defaultMemberUniqueName="[TablaTicker].[Industry].[All]" allUniqueName="[TablaTicker].[Industry].[All]" dimensionUniqueName="[TablaTicker]" displayFolder="" count="0" memberValueDatatype="130" unbalanced="0"/>
    <cacheHierarchy uniqueName="[equity AX].[Date (índice de meses)]" caption="Date (índice de meses)" attribute="1" defaultMemberUniqueName="[equity AX].[Date (índice de meses)].[All]" allUniqueName="[equity AX].[Date (índice de meses)].[All]" dimensionUniqueName="[equity AX]" displayFolder="" count="0" memberValueDatatype="20" unbalanced="0" hidden="1"/>
    <cacheHierarchy uniqueName="[Measures].[SUMAUNIDADES]" caption="SUMAUNIDADES" measure="1" displayFolder="" measureGroup="Ledger" count="0"/>
    <cacheHierarchy uniqueName="[Measures].[SUMACLOSE]" caption="SUMACLOSE" measure="1" displayFolder="" measureGroup="equity AX" count="0"/>
    <cacheHierarchy uniqueName="[Measures].[SUMATRANSACTIONAMOUNT]" caption="SUMATRANSACTIONAMOUNT" measure="1" displayFolder="" measureGroup="Ledger" count="0"/>
    <cacheHierarchy uniqueName="[Measures].[__XL_Count equity AX]" caption="__XL_Count equity AX" measure="1" displayFolder="" measureGroup="equity AX" count="0" hidden="1"/>
    <cacheHierarchy uniqueName="[Measures].[__XL_Count Ledger]" caption="__XL_Count Ledger" measure="1" displayFolder="" measureGroup="Ledger" count="0" hidden="1"/>
    <cacheHierarchy uniqueName="[Measures].[__XL_Count TablaTicker]" caption="__XL_Count TablaTicker" measure="1" displayFolder="" measureGroup="TablaTicker" count="0" hidden="1"/>
    <cacheHierarchy uniqueName="[Measures].[__No measures defined]" caption="__No measures defined" measure="1" displayFolder="" count="0" hidden="1"/>
    <cacheHierarchy uniqueName="[Measures].[Suma de Close]" caption="Suma de Close" measure="1" displayFolder="" measureGroup="equity AX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. de Close]" caption="Máx. de Close" measure="1" displayFolder="" measureGroup="equity A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Date]" caption="Recuento de Date" measure="1" displayFolder="" measureGroup="equity AX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Units]" caption="Suma de Units" measure="1" displayFolder="" measureGroup="Ledg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Transaction Amount]" caption="Suma de Transaction Amount" measure="1" displayFolder="" measureGroup="Ledg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Volume]" caption="Suma de Volume" measure="1" displayFolder="" measureGroup="equity AX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Open]" caption="Suma de Open" measure="1" displayFolder="" measureGroup="equity AX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High]" caption="Suma de High" measure="1" displayFolder="" measureGroup="equity A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Low]" caption="Suma de Low" measure="1" displayFolder="" measureGroup="equity A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equity AX" uniqueName="[equity AX]" caption="equity AX"/>
    <dimension name="Ledger" uniqueName="[Ledger]" caption="Ledger"/>
    <dimension measure="1" name="Measures" uniqueName="[Measures]" caption="Measures"/>
    <dimension name="TablaTicker" uniqueName="[TablaTicker]" caption="TablaTicker"/>
  </dimensions>
  <measureGroups count="3">
    <measureGroup name="equity AX" caption="equity AX"/>
    <measureGroup name="Ledger" caption="Ledger"/>
    <measureGroup name="TablaTicker" caption="TablaTicker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03A66-4FCC-44FF-8696-66318F926AA5}" name="TablaDinámica4" cacheId="12" applyNumberFormats="0" applyBorderFormats="0" applyFontFormats="0" applyPatternFormats="0" applyAlignmentFormats="0" applyWidthHeightFormats="1" dataCaption="Valores" tag="f09774b2-a9e6-490e-8d6a-8fc248b44d54" updatedVersion="8" minRefreshableVersion="3" useAutoFormatting="1" subtotalHiddenItems="1" rowGrandTotals="0" colGrandTotals="0" itemPrintTitles="1" createdVersion="8" indent="0" outline="1" outlineData="1" multipleFieldFilters="0">
  <location ref="A3:IQ10" firstHeaderRow="1" firstDataRow="2" firstDataCol="1"/>
  <pivotFields count="4">
    <pivotField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Col" allDrilled="1" subtotalTop="0" showAll="0" dataSourceSort="1" defaultSubtotal="0" defaultAttributeDrillState="1">
      <items count="25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</colItems>
  <dataFields count="1">
    <dataField name="Suma de Close" fld="2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equity AX">
        <x15:activeTabTopLevelEntity name="[equity A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569DE-0795-491E-A11B-04437E2E672B}" name="TablaDinámica5" cacheId="9" applyNumberFormats="0" applyBorderFormats="0" applyFontFormats="0" applyPatternFormats="0" applyAlignmentFormats="0" applyWidthHeightFormats="1" dataCaption="Valores" tag="f09774b2-a9e6-490e-8d6a-8fc248b44d54" updatedVersion="8" minRefreshableVersion="3" useAutoFormatting="1" subtotalHiddenItems="1" rowGrandTotals="0" colGrandTotals="0" itemPrintTitles="1" createdVersion="8" indent="0" outline="1" outlineData="1" multipleFieldFilters="0">
  <location ref="A18:F37" firstHeaderRow="0" firstDataRow="1" firstDataCol="1" rowPageCount="2" colPageCount="1"/>
  <pivotFields count="9">
    <pivotField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allDrilled="1" subtotalTop="0" showAll="0" dataSourceSort="1" defaultSubtotal="0" defaultAttributeDrillState="1">
      <items count="25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</items>
    </pivotField>
    <pivotField axis="axisPage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2" hier="8" name="[equity AX].[Ticker].&amp;[ASB]" cap="ASB"/>
    <pageField fld="3" hier="9" name="[equity AX].[Date (mes)].&amp;[Dic]" cap="Dic"/>
  </pageFields>
  <dataFields count="5">
    <dataField name="Suma de Volume" fld="4" baseField="0" baseItem="0"/>
    <dataField name="Suma de Open" fld="5" baseField="0" baseItem="0"/>
    <dataField name="Suma de High" fld="6" baseField="0" baseItem="0"/>
    <dataField name="Suma de Low" fld="7" baseField="0" baseItem="0"/>
    <dataField name="Suma de Close" fld="8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equity AX].[Ticker].&amp;[ASB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equity AX">
        <x15:activeTabTopLevelEntity name="[equity A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tabSelected="1" zoomScale="80" zoomScaleNormal="80" workbookViewId="0">
      <selection activeCell="L10" sqref="L10"/>
    </sheetView>
  </sheetViews>
  <sheetFormatPr baseColWidth="10" defaultRowHeight="15" x14ac:dyDescent="0.25"/>
  <cols>
    <col min="1" max="1" width="2.28515625" customWidth="1"/>
    <col min="2" max="2" width="40.140625" bestFit="1" customWidth="1"/>
    <col min="3" max="3" width="39.42578125" bestFit="1" customWidth="1"/>
    <col min="4" max="4" width="8.140625" customWidth="1"/>
    <col min="5" max="5" width="13.7109375" customWidth="1"/>
    <col min="6" max="6" width="15.5703125" customWidth="1"/>
    <col min="7" max="7" width="13.7109375" customWidth="1"/>
    <col min="8" max="8" width="12.5703125" customWidth="1"/>
    <col min="9" max="9" width="17.42578125" customWidth="1"/>
    <col min="10" max="10" width="15.7109375" customWidth="1"/>
    <col min="11" max="11" width="11" customWidth="1"/>
  </cols>
  <sheetData>
    <row r="1" spans="1:13" ht="33.75" x14ac:dyDescent="0.25">
      <c r="A1" s="35"/>
      <c r="B1" s="35" t="s">
        <v>41</v>
      </c>
      <c r="C1" s="35"/>
      <c r="D1" s="6"/>
      <c r="E1" s="6"/>
      <c r="F1" s="11" t="s">
        <v>9</v>
      </c>
      <c r="G1" s="12" t="s">
        <v>8</v>
      </c>
      <c r="H1" s="13"/>
      <c r="I1" s="14" t="s">
        <v>11</v>
      </c>
      <c r="J1" s="14" t="s">
        <v>22</v>
      </c>
      <c r="L1" s="32"/>
      <c r="M1" s="33"/>
    </row>
    <row r="2" spans="1:13" ht="34.5" thickBot="1" x14ac:dyDescent="0.3">
      <c r="A2" s="36"/>
      <c r="B2" s="36"/>
      <c r="C2" s="36"/>
      <c r="D2" s="7"/>
      <c r="E2" s="7"/>
      <c r="F2" s="8">
        <f>SUM(F6:F11)</f>
        <v>36183.084787999993</v>
      </c>
      <c r="G2" s="10">
        <f>SUM(G6:G11)</f>
        <v>-257.7953890000025</v>
      </c>
      <c r="H2" s="9">
        <f>G2/(F2-G2)</f>
        <v>-7.0743458376373823E-3</v>
      </c>
      <c r="I2" s="10">
        <f>SUM(I6:I11)</f>
        <v>20505.234787999998</v>
      </c>
      <c r="J2" s="31" t="str" vm="1">
        <f>CUBEMEMBER("ThisWorkbookDataModel","[equity AX].[Date].LastChild.Lag(1)")</f>
        <v>29/12/2022</v>
      </c>
      <c r="M2" s="30"/>
    </row>
    <row r="3" spans="1:13" ht="15.75" thickTop="1" x14ac:dyDescent="0.25"/>
    <row r="4" spans="1:13" x14ac:dyDescent="0.25">
      <c r="B4" s="16" t="s">
        <v>4</v>
      </c>
      <c r="C4" s="15"/>
      <c r="D4" s="15"/>
      <c r="E4" s="15"/>
      <c r="F4" s="15"/>
      <c r="G4" s="15"/>
      <c r="H4" s="15"/>
      <c r="I4" s="15"/>
      <c r="J4" s="15"/>
      <c r="K4" s="34"/>
    </row>
    <row r="5" spans="1:13" x14ac:dyDescent="0.25">
      <c r="B5" s="17" t="s">
        <v>1</v>
      </c>
      <c r="C5" s="17" t="s">
        <v>5</v>
      </c>
      <c r="D5" s="18" t="s">
        <v>0</v>
      </c>
      <c r="E5" s="18" t="s">
        <v>2</v>
      </c>
      <c r="F5" s="18" t="s">
        <v>7</v>
      </c>
      <c r="G5" s="19" t="s">
        <v>8</v>
      </c>
      <c r="H5" s="19"/>
      <c r="I5" s="18" t="s">
        <v>10</v>
      </c>
      <c r="J5" s="20" t="s">
        <v>3</v>
      </c>
    </row>
    <row r="6" spans="1:13" ht="18.75" customHeight="1" x14ac:dyDescent="0.25">
      <c r="A6" s="38" t="str" vm="2">
        <f>CUBERANKEDMEMBER("ThisWorkbookDataModel","[TablaTicker].[Ticker].Children",1)</f>
        <v>ASX</v>
      </c>
      <c r="B6" s="24" t="str" vm="9">
        <f t="shared" ref="B6:B11" si="0">CUBEMEMBER("ThisWorkbookDataModel","[TablaTicker].[JerarquíaStock].["&amp;A6&amp;"].Children")</f>
        <v>ASX LIMITED</v>
      </c>
      <c r="C6" s="24" t="str" vm="8">
        <f t="shared" ref="C6:C11" si="1">CUBEMEMBER("ThisWorkbookDataModel","[TablaTicker].[JerarquíaStock].["&amp;A6&amp;"].["&amp;B6&amp;"].Children")</f>
        <v>Investment Banking &amp; Investment Services</v>
      </c>
      <c r="D6" s="25" vm="20">
        <f t="shared" ref="D6:D11" si="2">CUBEVALUE("ThisWorkbookDataModel","[Ledger].[Ticker]."&amp;A6,"[Measures].[SUMAUNIDADES]")</f>
        <v>162</v>
      </c>
      <c r="E6" s="29" vm="26">
        <f t="shared" ref="E6:E11" si="3">CUBEVALUE("ThisWorkbookDataModel","[Measures].[SUMACLOSE]","[equity AX].[Ticker].["&amp;A6&amp;"]","[equity AX].[Date].LastChild.Lag(1)")</f>
        <v>67.809997999999993</v>
      </c>
      <c r="F6" s="29">
        <f t="shared" ref="F6:F11" si="4">D6*E6</f>
        <v>10985.219675999999</v>
      </c>
      <c r="G6" s="29">
        <f t="shared" ref="G6:G11" si="5">(E6-CUBEVALUE("ThisWorkbookDataModel","[Measures].[SUMACLOSE]","[equity AX].[Ticker].["&amp;A6&amp;"]","[equity AX].[Date].LastChild.Lag(2)"))*D6</f>
        <v>-32.400648000001127</v>
      </c>
      <c r="H6" s="39">
        <f t="shared" ref="H6:H11" si="6">G6/(F6-G6)</f>
        <v>-2.9408027366328699E-3</v>
      </c>
      <c r="I6" s="26">
        <f t="shared" ref="I6:I11" si="7">F6-CUBEVALUE("ThisWorkbookDataModel","[Measures].[SUMATRANSACTIONAMOUNT]","[Ledger].[Ticker].["&amp;A6&amp;"]")</f>
        <v>5915.0896759999996</v>
      </c>
    </row>
    <row r="7" spans="1:13" ht="18.75" customHeight="1" x14ac:dyDescent="0.25">
      <c r="A7" s="38" t="str" vm="3">
        <f>CUBERANKEDMEMBER("ThisWorkbookDataModel","[TablaTicker].[Ticker].Children",2)</f>
        <v>CAT</v>
      </c>
      <c r="B7" s="24" t="str" vm="15">
        <f t="shared" si="0"/>
        <v>CATAPULT GROUP INTERNATIONAL LTD</v>
      </c>
      <c r="C7" s="24" t="str" vm="10">
        <f t="shared" si="1"/>
        <v>Electronic Equipment &amp; Parts</v>
      </c>
      <c r="D7" s="25" vm="25">
        <f t="shared" si="2"/>
        <v>4275</v>
      </c>
      <c r="E7" s="29" vm="27">
        <f t="shared" si="3"/>
        <v>0.72</v>
      </c>
      <c r="F7" s="29">
        <f t="shared" si="4"/>
        <v>3078</v>
      </c>
      <c r="G7" s="29">
        <f t="shared" si="5"/>
        <v>-85.500000000000071</v>
      </c>
      <c r="H7" s="39">
        <f t="shared" si="6"/>
        <v>-2.7027027027027049E-2</v>
      </c>
      <c r="I7" s="26">
        <f t="shared" si="7"/>
        <v>384.75</v>
      </c>
    </row>
    <row r="8" spans="1:13" ht="18.75" customHeight="1" x14ac:dyDescent="0.25">
      <c r="A8" s="38" t="str" vm="4">
        <f>CUBERANKEDMEMBER("ThisWorkbookDataModel","[TablaTicker].[Ticker].Children",3)</f>
        <v>CBA</v>
      </c>
      <c r="B8" s="24" t="str" vm="16">
        <f t="shared" si="0"/>
        <v>COMMONWEALTH BANK OF AUSTRALIA</v>
      </c>
      <c r="C8" s="24" t="str" vm="14">
        <f t="shared" si="1"/>
        <v>Banking Services</v>
      </c>
      <c r="D8" s="25" vm="23">
        <f t="shared" si="2"/>
        <v>56</v>
      </c>
      <c r="E8" s="29" vm="28">
        <f t="shared" si="3"/>
        <v>102.08000199999999</v>
      </c>
      <c r="F8" s="29">
        <f t="shared" si="4"/>
        <v>5716.4801119999993</v>
      </c>
      <c r="G8" s="29">
        <f t="shared" si="5"/>
        <v>-57.119776000000343</v>
      </c>
      <c r="H8" s="39">
        <f t="shared" si="6"/>
        <v>-9.8932688631090584E-3</v>
      </c>
      <c r="I8" s="26">
        <f t="shared" si="7"/>
        <v>2967.5501119999999</v>
      </c>
    </row>
    <row r="9" spans="1:13" ht="18.75" customHeight="1" x14ac:dyDescent="0.25">
      <c r="A9" s="38" t="str" vm="7">
        <f>CUBERANKEDMEMBER("ThisWorkbookDataModel","[TablaTicker].[Ticker].Children",4)</f>
        <v>EOS</v>
      </c>
      <c r="B9" s="24" t="str" vm="17">
        <f t="shared" si="0"/>
        <v>ELECTRO OPTIC SYSTEMS HOLDINGS LIMITED</v>
      </c>
      <c r="C9" s="24" t="str" vm="12">
        <f t="shared" si="1"/>
        <v>Aerospace &amp; Defense</v>
      </c>
      <c r="D9" s="25" vm="21">
        <f t="shared" si="2"/>
        <v>695</v>
      </c>
      <c r="E9" s="29" vm="29">
        <f t="shared" si="3"/>
        <v>0.495</v>
      </c>
      <c r="F9" s="29">
        <f t="shared" si="4"/>
        <v>344.02499999999998</v>
      </c>
      <c r="G9" s="29">
        <f t="shared" si="5"/>
        <v>-3.4750000000000032</v>
      </c>
      <c r="H9" s="39">
        <f t="shared" si="6"/>
        <v>-1.0000000000000009E-2</v>
      </c>
      <c r="I9" s="26">
        <f t="shared" si="7"/>
        <v>-2359.5250000000001</v>
      </c>
    </row>
    <row r="10" spans="1:13" ht="18.75" customHeight="1" x14ac:dyDescent="0.25">
      <c r="A10" s="38" t="str" vm="5">
        <f>CUBERANKEDMEMBER("ThisWorkbookDataModel","[TablaTicker].[Ticker].Children",5)</f>
        <v>IVC</v>
      </c>
      <c r="B10" s="24" t="str" vm="18">
        <f t="shared" si="0"/>
        <v>INVOCARE LIMITED</v>
      </c>
      <c r="C10" s="24" t="str" vm="11">
        <f t="shared" si="1"/>
        <v>Software &amp; IT Services</v>
      </c>
      <c r="D10" s="25" vm="22">
        <f t="shared" si="2"/>
        <v>1376</v>
      </c>
      <c r="E10" s="29" vm="30">
        <f t="shared" si="3"/>
        <v>10.91</v>
      </c>
      <c r="F10" s="29">
        <f t="shared" si="4"/>
        <v>15012.16</v>
      </c>
      <c r="G10" s="29">
        <f t="shared" si="5"/>
        <v>-68.800000000000978</v>
      </c>
      <c r="H10" s="39">
        <f t="shared" si="6"/>
        <v>-4.5620437956205026E-3</v>
      </c>
      <c r="I10" s="26">
        <f t="shared" si="7"/>
        <v>13512.32</v>
      </c>
    </row>
    <row r="11" spans="1:13" ht="18.75" customHeight="1" x14ac:dyDescent="0.25">
      <c r="A11" s="38" t="str" vm="6">
        <f>CUBERANKEDMEMBER("ThisWorkbookDataModel","[TablaTicker].[Ticker].Children",6)</f>
        <v>NAB</v>
      </c>
      <c r="B11" s="24" t="str" vm="19">
        <f t="shared" si="0"/>
        <v>NATIONAL AUSTRALIA BANK LIMITED</v>
      </c>
      <c r="C11" s="24" t="str" vm="13">
        <f t="shared" si="1"/>
        <v>Banking Services</v>
      </c>
      <c r="D11" s="25" vm="24">
        <f t="shared" si="2"/>
        <v>35</v>
      </c>
      <c r="E11" s="29" vm="31">
        <f t="shared" si="3"/>
        <v>29.92</v>
      </c>
      <c r="F11" s="29">
        <f t="shared" si="4"/>
        <v>1047.2</v>
      </c>
      <c r="G11" s="29">
        <f t="shared" si="5"/>
        <v>-10.499964999999989</v>
      </c>
      <c r="H11" s="39">
        <f t="shared" si="6"/>
        <v>-9.9271677672788695E-3</v>
      </c>
      <c r="I11" s="26">
        <f t="shared" si="7"/>
        <v>85.050000000000068</v>
      </c>
    </row>
    <row r="12" spans="1:13" x14ac:dyDescent="0.25">
      <c r="F12" s="4"/>
      <c r="G12" s="4"/>
      <c r="H12" s="4"/>
      <c r="I12" s="4"/>
      <c r="J12" s="1"/>
      <c r="K12" s="3"/>
    </row>
    <row r="13" spans="1:13" x14ac:dyDescent="0.25">
      <c r="B13" s="16" t="s">
        <v>6</v>
      </c>
      <c r="C13" s="15"/>
      <c r="D13" s="27" t="s">
        <v>12</v>
      </c>
      <c r="E13" s="27"/>
      <c r="F13" s="28"/>
      <c r="G13" s="28"/>
      <c r="H13" s="28"/>
      <c r="I13" s="28"/>
      <c r="J13" s="28"/>
    </row>
    <row r="14" spans="1:13" x14ac:dyDescent="0.25">
      <c r="B14" s="17" t="s">
        <v>5</v>
      </c>
      <c r="C14" s="21" t="s">
        <v>7</v>
      </c>
      <c r="D14" s="22"/>
      <c r="E14" s="23"/>
      <c r="F14" s="22"/>
      <c r="G14" s="22"/>
      <c r="H14" s="22"/>
      <c r="I14" s="22"/>
      <c r="J14" s="22"/>
    </row>
    <row r="15" spans="1:13" ht="24" customHeight="1" x14ac:dyDescent="0.25">
      <c r="B15" s="24" t="s">
        <v>27</v>
      </c>
      <c r="C15" s="25">
        <f>SUMIF($C$6:$C$11,$B$15:$B$19,$F$6:$F$11)</f>
        <v>15012.16</v>
      </c>
      <c r="E15" s="1"/>
      <c r="F15" s="5"/>
    </row>
    <row r="16" spans="1:13" ht="24" customHeight="1" x14ac:dyDescent="0.25">
      <c r="B16" s="24" t="s">
        <v>23</v>
      </c>
      <c r="C16" s="25">
        <f>SUMIF($C$6:$C$11,$B$15:$B$19,$F$6:$F$11)</f>
        <v>10985.219675999999</v>
      </c>
      <c r="E16" s="1"/>
      <c r="F16" s="5"/>
    </row>
    <row r="17" spans="2:5" ht="24" customHeight="1" x14ac:dyDescent="0.25">
      <c r="B17" s="24" t="s">
        <v>25</v>
      </c>
      <c r="C17" s="25">
        <f>SUMIF($C$6:$C$11,$B$15:$B$19,$F$6:$F$11)</f>
        <v>6763.6801119999991</v>
      </c>
      <c r="E17" s="1"/>
    </row>
    <row r="18" spans="2:5" ht="24" customHeight="1" x14ac:dyDescent="0.25">
      <c r="B18" s="24" t="s">
        <v>24</v>
      </c>
      <c r="C18" s="25">
        <f>SUMIF($C$6:$C$11,$B$15:$B$19,$F$6:$F$11)</f>
        <v>3078</v>
      </c>
    </row>
    <row r="19" spans="2:5" ht="24" customHeight="1" x14ac:dyDescent="0.25">
      <c r="B19" s="24" t="s">
        <v>26</v>
      </c>
      <c r="C19" s="25">
        <f>SUMIF($C$6:$C$11,$B$15:$B$19,$F$6:$F$11)</f>
        <v>344.02499999999998</v>
      </c>
    </row>
    <row r="20" spans="2:5" x14ac:dyDescent="0.25">
      <c r="B20" s="24"/>
    </row>
  </sheetData>
  <sortState xmlns:xlrd2="http://schemas.microsoft.com/office/spreadsheetml/2017/richdata2" ref="B15:C19">
    <sortCondition descending="1" ref="C15:C19"/>
  </sortState>
  <conditionalFormatting sqref="F6:F11">
    <cfRule type="dataBar" priority="5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{772151A3-2DED-489C-BF89-B7A15900FDB8}</x14:id>
        </ext>
      </extLst>
    </cfRule>
  </conditionalFormatting>
  <conditionalFormatting sqref="C15:C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{F661A184-AAA4-402E-8978-4CE591F9026C}</x14:id>
        </ext>
      </extLst>
    </cfRule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{33687451-1C63-4258-90A2-C42646A334C5}</x14:id>
        </ext>
      </extLst>
    </cfRule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{610868E1-9ECB-4CFB-A368-401612DA7764}</x14:id>
        </ext>
      </extLst>
    </cfRule>
  </conditionalFormatting>
  <pageMargins left="0.7" right="0.7" top="0.75" bottom="0.75" header="0.3" footer="0.3"/>
  <pageSetup orientation="portrait" r:id="rId1"/>
  <ignoredErrors>
    <ignoredError sqref="H2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2151A3-2DED-489C-BF89-B7A15900F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F6:F11</xm:sqref>
        </x14:conditionalFormatting>
        <x14:conditionalFormatting xmlns:xm="http://schemas.microsoft.com/office/excel/2006/main">
          <x14:cfRule type="dataBar" id="{F661A184-AAA4-402E-8978-4CE591F902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3687451-1C63-4258-90A2-C42646A334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10868E1-9ECB-4CFB-A368-401612DA7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C15:C19</xm:sqref>
        </x14:conditionalFormatting>
        <x14:conditionalFormatting xmlns:xm="http://schemas.microsoft.com/office/excel/2006/main">
          <x14:cfRule type="iconSet" priority="7" id="{F05C2CCD-5891-4A5A-AB43-D8BA5435D09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H2</xm:sqref>
        </x14:conditionalFormatting>
        <x14:conditionalFormatting xmlns:xm="http://schemas.microsoft.com/office/excel/2006/main">
          <x14:cfRule type="iconSet" priority="6" id="{F69970F1-C015-461E-98BB-17ACB0461A7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H6:H11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gap" xr2:uid="{F54CCFE7-895D-4444-BD75-6150CE3D43FE}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'equity AX'!B5:IQ5</xm:f>
              <xm:sqref>J6</xm:sqref>
            </x14:sparkline>
            <x14:sparkline>
              <xm:f>'equity AX'!B6:IQ6</xm:f>
              <xm:sqref>J7</xm:sqref>
            </x14:sparkline>
            <x14:sparkline>
              <xm:f>'equity AX'!B7:IQ7</xm:f>
              <xm:sqref>J8</xm:sqref>
            </x14:sparkline>
            <x14:sparkline>
              <xm:f>'equity AX'!B8:IQ8</xm:f>
              <xm:sqref>J9</xm:sqref>
            </x14:sparkline>
            <x14:sparkline>
              <xm:f>'equity AX'!B9:IQ9</xm:f>
              <xm:sqref>J10</xm:sqref>
            </x14:sparkline>
            <x14:sparkline>
              <xm:f>'equity AX'!B10:IQ10</xm:f>
              <xm:sqref>J11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4930-CD83-4516-A3F4-7FC87A355FDF}">
  <dimension ref="A3:IQ37"/>
  <sheetViews>
    <sheetView workbookViewId="0">
      <selection activeCell="A37" sqref="A37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1" bestFit="1" customWidth="1"/>
    <col min="4" max="4" width="10" bestFit="1" customWidth="1"/>
    <col min="5" max="5" width="11" bestFit="1" customWidth="1"/>
    <col min="6" max="6" width="10.7109375" bestFit="1" customWidth="1"/>
    <col min="7" max="12" width="11" bestFit="1" customWidth="1"/>
    <col min="13" max="20" width="10.7109375" bestFit="1" customWidth="1"/>
    <col min="21" max="27" width="10" bestFit="1" customWidth="1"/>
    <col min="28" max="28" width="11" bestFit="1" customWidth="1"/>
    <col min="29" max="29" width="10.7109375" bestFit="1" customWidth="1"/>
    <col min="30" max="30" width="11" bestFit="1" customWidth="1"/>
    <col min="31" max="40" width="10.7109375" bestFit="1" customWidth="1"/>
    <col min="41" max="47" width="10" bestFit="1" customWidth="1"/>
    <col min="48" max="50" width="10.7109375" bestFit="1" customWidth="1"/>
    <col min="51" max="55" width="11" bestFit="1" customWidth="1"/>
    <col min="56" max="56" width="10.7109375" bestFit="1" customWidth="1"/>
    <col min="57" max="61" width="11" bestFit="1" customWidth="1"/>
    <col min="62" max="62" width="10.7109375" bestFit="1" customWidth="1"/>
    <col min="63" max="72" width="11" bestFit="1" customWidth="1"/>
    <col min="73" max="73" width="10.7109375" bestFit="1" customWidth="1"/>
    <col min="74" max="77" width="11" bestFit="1" customWidth="1"/>
    <col min="78" max="79" width="10.7109375" bestFit="1" customWidth="1"/>
    <col min="80" max="96" width="11" bestFit="1" customWidth="1"/>
    <col min="97" max="97" width="10.7109375" bestFit="1" customWidth="1"/>
    <col min="98" max="99" width="11" bestFit="1" customWidth="1"/>
    <col min="100" max="100" width="10.7109375" bestFit="1" customWidth="1"/>
    <col min="101" max="106" width="11" bestFit="1" customWidth="1"/>
    <col min="107" max="107" width="10" bestFit="1" customWidth="1"/>
    <col min="108" max="108" width="11" bestFit="1" customWidth="1"/>
    <col min="109" max="110" width="10" bestFit="1" customWidth="1"/>
    <col min="111" max="124" width="10.7109375" bestFit="1" customWidth="1"/>
    <col min="125" max="130" width="10" bestFit="1" customWidth="1"/>
    <col min="131" max="144" width="10.7109375" bestFit="1" customWidth="1"/>
    <col min="145" max="152" width="11" bestFit="1" customWidth="1"/>
    <col min="153" max="153" width="10.7109375" bestFit="1" customWidth="1"/>
    <col min="154" max="157" width="11" bestFit="1" customWidth="1"/>
    <col min="158" max="158" width="10.7109375" bestFit="1" customWidth="1"/>
    <col min="159" max="159" width="11" bestFit="1" customWidth="1"/>
    <col min="160" max="168" width="10.7109375" bestFit="1" customWidth="1"/>
    <col min="169" max="175" width="10" bestFit="1" customWidth="1"/>
    <col min="176" max="189" width="10.7109375" bestFit="1" customWidth="1"/>
    <col min="190" max="194" width="10" bestFit="1" customWidth="1"/>
    <col min="195" max="201" width="10.7109375" bestFit="1" customWidth="1"/>
    <col min="202" max="203" width="11" bestFit="1" customWidth="1"/>
    <col min="204" max="204" width="10.7109375" bestFit="1" customWidth="1"/>
    <col min="205" max="206" width="11" bestFit="1" customWidth="1"/>
    <col min="207" max="207" width="10.7109375" bestFit="1" customWidth="1"/>
    <col min="208" max="209" width="11" bestFit="1" customWidth="1"/>
    <col min="210" max="210" width="10.7109375" bestFit="1" customWidth="1"/>
    <col min="211" max="212" width="11" bestFit="1" customWidth="1"/>
    <col min="213" max="213" width="10" bestFit="1" customWidth="1"/>
    <col min="214" max="223" width="11" bestFit="1" customWidth="1"/>
    <col min="224" max="224" width="10.7109375" bestFit="1" customWidth="1"/>
    <col min="225" max="225" width="11" bestFit="1" customWidth="1"/>
    <col min="226" max="227" width="10.7109375" bestFit="1" customWidth="1"/>
    <col min="228" max="248" width="11" bestFit="1" customWidth="1"/>
    <col min="249" max="249" width="10.7109375" bestFit="1" customWidth="1"/>
    <col min="250" max="252" width="11" bestFit="1" customWidth="1"/>
    <col min="253" max="253" width="12.5703125" bestFit="1" customWidth="1"/>
  </cols>
  <sheetData>
    <row r="3" spans="1:251" x14ac:dyDescent="0.25">
      <c r="A3" s="2" t="s">
        <v>14</v>
      </c>
      <c r="B3" s="2" t="s">
        <v>15</v>
      </c>
    </row>
    <row r="4" spans="1:251" x14ac:dyDescent="0.25">
      <c r="A4" s="2" t="s">
        <v>13</v>
      </c>
      <c r="B4" s="30">
        <v>44565</v>
      </c>
      <c r="C4" s="30">
        <v>44566</v>
      </c>
      <c r="D4" s="30">
        <v>44567</v>
      </c>
      <c r="E4" s="30">
        <v>44568</v>
      </c>
      <c r="F4" s="30">
        <v>44571</v>
      </c>
      <c r="G4" s="30">
        <v>44572</v>
      </c>
      <c r="H4" s="30">
        <v>44573</v>
      </c>
      <c r="I4" s="30">
        <v>44574</v>
      </c>
      <c r="J4" s="30">
        <v>44575</v>
      </c>
      <c r="K4" s="30">
        <v>44578</v>
      </c>
      <c r="L4" s="30">
        <v>44579</v>
      </c>
      <c r="M4" s="30">
        <v>44580</v>
      </c>
      <c r="N4" s="30">
        <v>44581</v>
      </c>
      <c r="O4" s="30">
        <v>44582</v>
      </c>
      <c r="P4" s="30">
        <v>44585</v>
      </c>
      <c r="Q4" s="30">
        <v>44586</v>
      </c>
      <c r="R4" s="30">
        <v>44588</v>
      </c>
      <c r="S4" s="30">
        <v>44589</v>
      </c>
      <c r="T4" s="30">
        <v>44592</v>
      </c>
      <c r="U4" s="30">
        <v>44593</v>
      </c>
      <c r="V4" s="30">
        <v>44594</v>
      </c>
      <c r="W4" s="30">
        <v>44595</v>
      </c>
      <c r="X4" s="30">
        <v>44596</v>
      </c>
      <c r="Y4" s="30">
        <v>44599</v>
      </c>
      <c r="Z4" s="30">
        <v>44600</v>
      </c>
      <c r="AA4" s="30">
        <v>44601</v>
      </c>
      <c r="AB4" s="30">
        <v>44602</v>
      </c>
      <c r="AC4" s="30">
        <v>44603</v>
      </c>
      <c r="AD4" s="30">
        <v>44606</v>
      </c>
      <c r="AE4" s="30">
        <v>44607</v>
      </c>
      <c r="AF4" s="30">
        <v>44608</v>
      </c>
      <c r="AG4" s="30">
        <v>44609</v>
      </c>
      <c r="AH4" s="30">
        <v>44610</v>
      </c>
      <c r="AI4" s="30">
        <v>44613</v>
      </c>
      <c r="AJ4" s="30">
        <v>44614</v>
      </c>
      <c r="AK4" s="30">
        <v>44615</v>
      </c>
      <c r="AL4" s="30">
        <v>44616</v>
      </c>
      <c r="AM4" s="30">
        <v>44617</v>
      </c>
      <c r="AN4" s="30">
        <v>44620</v>
      </c>
      <c r="AO4" s="30">
        <v>44621</v>
      </c>
      <c r="AP4" s="30">
        <v>44622</v>
      </c>
      <c r="AQ4" s="30">
        <v>44623</v>
      </c>
      <c r="AR4" s="30">
        <v>44624</v>
      </c>
      <c r="AS4" s="30">
        <v>44627</v>
      </c>
      <c r="AT4" s="30">
        <v>44628</v>
      </c>
      <c r="AU4" s="30">
        <v>44629</v>
      </c>
      <c r="AV4" s="30">
        <v>44630</v>
      </c>
      <c r="AW4" s="30">
        <v>44631</v>
      </c>
      <c r="AX4" s="30">
        <v>44634</v>
      </c>
      <c r="AY4" s="30">
        <v>44635</v>
      </c>
      <c r="AZ4" s="30">
        <v>44636</v>
      </c>
      <c r="BA4" s="30">
        <v>44637</v>
      </c>
      <c r="BB4" s="30">
        <v>44638</v>
      </c>
      <c r="BC4" s="30">
        <v>44641</v>
      </c>
      <c r="BD4" s="30">
        <v>44642</v>
      </c>
      <c r="BE4" s="30">
        <v>44643</v>
      </c>
      <c r="BF4" s="30">
        <v>44644</v>
      </c>
      <c r="BG4" s="30">
        <v>44645</v>
      </c>
      <c r="BH4" s="30">
        <v>44648</v>
      </c>
      <c r="BI4" s="30">
        <v>44649</v>
      </c>
      <c r="BJ4" s="30">
        <v>44650</v>
      </c>
      <c r="BK4" s="30">
        <v>44651</v>
      </c>
      <c r="BL4" s="30">
        <v>44652</v>
      </c>
      <c r="BM4" s="30">
        <v>44655</v>
      </c>
      <c r="BN4" s="30">
        <v>44656</v>
      </c>
      <c r="BO4" s="30">
        <v>44657</v>
      </c>
      <c r="BP4" s="30">
        <v>44658</v>
      </c>
      <c r="BQ4" s="30">
        <v>44659</v>
      </c>
      <c r="BR4" s="30">
        <v>44662</v>
      </c>
      <c r="BS4" s="30">
        <v>44663</v>
      </c>
      <c r="BT4" s="30">
        <v>44664</v>
      </c>
      <c r="BU4" s="30">
        <v>44665</v>
      </c>
      <c r="BV4" s="30">
        <v>44670</v>
      </c>
      <c r="BW4" s="30">
        <v>44671</v>
      </c>
      <c r="BX4" s="30">
        <v>44672</v>
      </c>
      <c r="BY4" s="30">
        <v>44673</v>
      </c>
      <c r="BZ4" s="30">
        <v>44677</v>
      </c>
      <c r="CA4" s="30">
        <v>44678</v>
      </c>
      <c r="CB4" s="30">
        <v>44679</v>
      </c>
      <c r="CC4" s="30">
        <v>44680</v>
      </c>
      <c r="CD4" s="30">
        <v>44683</v>
      </c>
      <c r="CE4" s="30">
        <v>44684</v>
      </c>
      <c r="CF4" s="30">
        <v>44685</v>
      </c>
      <c r="CG4" s="30">
        <v>44686</v>
      </c>
      <c r="CH4" s="30">
        <v>44687</v>
      </c>
      <c r="CI4" s="30">
        <v>44690</v>
      </c>
      <c r="CJ4" s="30">
        <v>44691</v>
      </c>
      <c r="CK4" s="30">
        <v>44692</v>
      </c>
      <c r="CL4" s="30">
        <v>44693</v>
      </c>
      <c r="CM4" s="30">
        <v>44694</v>
      </c>
      <c r="CN4" s="30">
        <v>44697</v>
      </c>
      <c r="CO4" s="30">
        <v>44698</v>
      </c>
      <c r="CP4" s="30">
        <v>44699</v>
      </c>
      <c r="CQ4" s="30">
        <v>44700</v>
      </c>
      <c r="CR4" s="30">
        <v>44701</v>
      </c>
      <c r="CS4" s="30">
        <v>44704</v>
      </c>
      <c r="CT4" s="30">
        <v>44705</v>
      </c>
      <c r="CU4" s="30">
        <v>44706</v>
      </c>
      <c r="CV4" s="30">
        <v>44707</v>
      </c>
      <c r="CW4" s="30">
        <v>44708</v>
      </c>
      <c r="CX4" s="30">
        <v>44711</v>
      </c>
      <c r="CY4" s="30">
        <v>44712</v>
      </c>
      <c r="CZ4" s="30">
        <v>44713</v>
      </c>
      <c r="DA4" s="30">
        <v>44714</v>
      </c>
      <c r="DB4" s="30">
        <v>44715</v>
      </c>
      <c r="DC4" s="30">
        <v>44718</v>
      </c>
      <c r="DD4" s="30">
        <v>44719</v>
      </c>
      <c r="DE4" s="30">
        <v>44720</v>
      </c>
      <c r="DF4" s="30">
        <v>44721</v>
      </c>
      <c r="DG4" s="30">
        <v>44722</v>
      </c>
      <c r="DH4" s="30">
        <v>44726</v>
      </c>
      <c r="DI4" s="30">
        <v>44727</v>
      </c>
      <c r="DJ4" s="30">
        <v>44728</v>
      </c>
      <c r="DK4" s="30">
        <v>44729</v>
      </c>
      <c r="DL4" s="30">
        <v>44732</v>
      </c>
      <c r="DM4" s="30">
        <v>44733</v>
      </c>
      <c r="DN4" s="30">
        <v>44734</v>
      </c>
      <c r="DO4" s="30">
        <v>44735</v>
      </c>
      <c r="DP4" s="30">
        <v>44736</v>
      </c>
      <c r="DQ4" s="30">
        <v>44739</v>
      </c>
      <c r="DR4" s="30">
        <v>44740</v>
      </c>
      <c r="DS4" s="30">
        <v>44741</v>
      </c>
      <c r="DT4" s="30">
        <v>44742</v>
      </c>
      <c r="DU4" s="30">
        <v>44743</v>
      </c>
      <c r="DV4" s="30">
        <v>44746</v>
      </c>
      <c r="DW4" s="30">
        <v>44747</v>
      </c>
      <c r="DX4" s="30">
        <v>44748</v>
      </c>
      <c r="DY4" s="30">
        <v>44749</v>
      </c>
      <c r="DZ4" s="30">
        <v>44750</v>
      </c>
      <c r="EA4" s="30">
        <v>44753</v>
      </c>
      <c r="EB4" s="30">
        <v>44754</v>
      </c>
      <c r="EC4" s="30">
        <v>44755</v>
      </c>
      <c r="ED4" s="30">
        <v>44756</v>
      </c>
      <c r="EE4" s="30">
        <v>44757</v>
      </c>
      <c r="EF4" s="30">
        <v>44760</v>
      </c>
      <c r="EG4" s="30">
        <v>44761</v>
      </c>
      <c r="EH4" s="30">
        <v>44762</v>
      </c>
      <c r="EI4" s="30">
        <v>44763</v>
      </c>
      <c r="EJ4" s="30">
        <v>44764</v>
      </c>
      <c r="EK4" s="30">
        <v>44767</v>
      </c>
      <c r="EL4" s="30">
        <v>44768</v>
      </c>
      <c r="EM4" s="30">
        <v>44769</v>
      </c>
      <c r="EN4" s="30">
        <v>44770</v>
      </c>
      <c r="EO4" s="30">
        <v>44771</v>
      </c>
      <c r="EP4" s="30">
        <v>44774</v>
      </c>
      <c r="EQ4" s="30">
        <v>44775</v>
      </c>
      <c r="ER4" s="30">
        <v>44776</v>
      </c>
      <c r="ES4" s="30">
        <v>44777</v>
      </c>
      <c r="ET4" s="30">
        <v>44778</v>
      </c>
      <c r="EU4" s="30">
        <v>44781</v>
      </c>
      <c r="EV4" s="30">
        <v>44782</v>
      </c>
      <c r="EW4" s="30">
        <v>44783</v>
      </c>
      <c r="EX4" s="30">
        <v>44784</v>
      </c>
      <c r="EY4" s="30">
        <v>44785</v>
      </c>
      <c r="EZ4" s="30">
        <v>44788</v>
      </c>
      <c r="FA4" s="30">
        <v>44789</v>
      </c>
      <c r="FB4" s="30">
        <v>44790</v>
      </c>
      <c r="FC4" s="30">
        <v>44791</v>
      </c>
      <c r="FD4" s="30">
        <v>44792</v>
      </c>
      <c r="FE4" s="30">
        <v>44795</v>
      </c>
      <c r="FF4" s="30">
        <v>44796</v>
      </c>
      <c r="FG4" s="30">
        <v>44797</v>
      </c>
      <c r="FH4" s="30">
        <v>44798</v>
      </c>
      <c r="FI4" s="30">
        <v>44799</v>
      </c>
      <c r="FJ4" s="30">
        <v>44802</v>
      </c>
      <c r="FK4" s="30">
        <v>44803</v>
      </c>
      <c r="FL4" s="30">
        <v>44804</v>
      </c>
      <c r="FM4" s="30">
        <v>44805</v>
      </c>
      <c r="FN4" s="30">
        <v>44806</v>
      </c>
      <c r="FO4" s="30">
        <v>44809</v>
      </c>
      <c r="FP4" s="30">
        <v>44810</v>
      </c>
      <c r="FQ4" s="30">
        <v>44811</v>
      </c>
      <c r="FR4" s="30">
        <v>44812</v>
      </c>
      <c r="FS4" s="30">
        <v>44813</v>
      </c>
      <c r="FT4" s="30">
        <v>44816</v>
      </c>
      <c r="FU4" s="30">
        <v>44817</v>
      </c>
      <c r="FV4" s="30">
        <v>44818</v>
      </c>
      <c r="FW4" s="30">
        <v>44819</v>
      </c>
      <c r="FX4" s="30">
        <v>44820</v>
      </c>
      <c r="FY4" s="30">
        <v>44823</v>
      </c>
      <c r="FZ4" s="30">
        <v>44824</v>
      </c>
      <c r="GA4" s="30">
        <v>44825</v>
      </c>
      <c r="GB4" s="30">
        <v>44827</v>
      </c>
      <c r="GC4" s="30">
        <v>44830</v>
      </c>
      <c r="GD4" s="30">
        <v>44831</v>
      </c>
      <c r="GE4" s="30">
        <v>44832</v>
      </c>
      <c r="GF4" s="30">
        <v>44833</v>
      </c>
      <c r="GG4" s="30">
        <v>44834</v>
      </c>
      <c r="GH4" s="30">
        <v>44837</v>
      </c>
      <c r="GI4" s="30">
        <v>44838</v>
      </c>
      <c r="GJ4" s="30">
        <v>44839</v>
      </c>
      <c r="GK4" s="30">
        <v>44840</v>
      </c>
      <c r="GL4" s="30">
        <v>44841</v>
      </c>
      <c r="GM4" s="30">
        <v>44844</v>
      </c>
      <c r="GN4" s="30">
        <v>44845</v>
      </c>
      <c r="GO4" s="30">
        <v>44846</v>
      </c>
      <c r="GP4" s="30">
        <v>44847</v>
      </c>
      <c r="GQ4" s="30">
        <v>44848</v>
      </c>
      <c r="GR4" s="30">
        <v>44851</v>
      </c>
      <c r="GS4" s="30">
        <v>44852</v>
      </c>
      <c r="GT4" s="30">
        <v>44853</v>
      </c>
      <c r="GU4" s="30">
        <v>44854</v>
      </c>
      <c r="GV4" s="30">
        <v>44855</v>
      </c>
      <c r="GW4" s="30">
        <v>44858</v>
      </c>
      <c r="GX4" s="30">
        <v>44859</v>
      </c>
      <c r="GY4" s="30">
        <v>44860</v>
      </c>
      <c r="GZ4" s="30">
        <v>44861</v>
      </c>
      <c r="HA4" s="30">
        <v>44862</v>
      </c>
      <c r="HB4" s="30">
        <v>44865</v>
      </c>
      <c r="HC4" s="30">
        <v>44866</v>
      </c>
      <c r="HD4" s="30">
        <v>44867</v>
      </c>
      <c r="HE4" s="30">
        <v>44868</v>
      </c>
      <c r="HF4" s="30">
        <v>44869</v>
      </c>
      <c r="HG4" s="30">
        <v>44872</v>
      </c>
      <c r="HH4" s="30">
        <v>44873</v>
      </c>
      <c r="HI4" s="30">
        <v>44874</v>
      </c>
      <c r="HJ4" s="30">
        <v>44875</v>
      </c>
      <c r="HK4" s="30">
        <v>44876</v>
      </c>
      <c r="HL4" s="30">
        <v>44879</v>
      </c>
      <c r="HM4" s="30">
        <v>44880</v>
      </c>
      <c r="HN4" s="30">
        <v>44881</v>
      </c>
      <c r="HO4" s="30">
        <v>44882</v>
      </c>
      <c r="HP4" s="30">
        <v>44883</v>
      </c>
      <c r="HQ4" s="30">
        <v>44886</v>
      </c>
      <c r="HR4" s="30">
        <v>44887</v>
      </c>
      <c r="HS4" s="30">
        <v>44888</v>
      </c>
      <c r="HT4" s="30">
        <v>44889</v>
      </c>
      <c r="HU4" s="30">
        <v>44890</v>
      </c>
      <c r="HV4" s="30">
        <v>44893</v>
      </c>
      <c r="HW4" s="30">
        <v>44894</v>
      </c>
      <c r="HX4" s="30">
        <v>44895</v>
      </c>
      <c r="HY4" s="30">
        <v>44896</v>
      </c>
      <c r="HZ4" s="30">
        <v>44897</v>
      </c>
      <c r="IA4" s="30">
        <v>44900</v>
      </c>
      <c r="IB4" s="30">
        <v>44901</v>
      </c>
      <c r="IC4" s="30">
        <v>44902</v>
      </c>
      <c r="ID4" s="30">
        <v>44903</v>
      </c>
      <c r="IE4" s="30">
        <v>44904</v>
      </c>
      <c r="IF4" s="30">
        <v>44907</v>
      </c>
      <c r="IG4" s="30">
        <v>44908</v>
      </c>
      <c r="IH4" s="30">
        <v>44909</v>
      </c>
      <c r="II4" s="30">
        <v>44910</v>
      </c>
      <c r="IJ4" s="30">
        <v>44911</v>
      </c>
      <c r="IK4" s="30">
        <v>44914</v>
      </c>
      <c r="IL4" s="30">
        <v>44915</v>
      </c>
      <c r="IM4" s="30">
        <v>44916</v>
      </c>
      <c r="IN4" s="30">
        <v>44917</v>
      </c>
      <c r="IO4" s="30">
        <v>44918</v>
      </c>
      <c r="IP4" s="30">
        <v>44923</v>
      </c>
      <c r="IQ4" s="30">
        <v>44924</v>
      </c>
    </row>
    <row r="5" spans="1:251" x14ac:dyDescent="0.25">
      <c r="A5" s="37" t="s">
        <v>16</v>
      </c>
      <c r="B5" s="42">
        <v>92.220000999999996</v>
      </c>
      <c r="C5" s="42">
        <v>91.440002000000007</v>
      </c>
      <c r="D5" s="42">
        <v>89.660004000000001</v>
      </c>
      <c r="E5" s="42">
        <v>90.68</v>
      </c>
      <c r="F5" s="42">
        <v>90.470000999999996</v>
      </c>
      <c r="G5" s="42">
        <v>90.360000999999997</v>
      </c>
      <c r="H5" s="42">
        <v>92.029999000000004</v>
      </c>
      <c r="I5" s="42">
        <v>92.220000999999996</v>
      </c>
      <c r="J5" s="42">
        <v>91.199996999999996</v>
      </c>
      <c r="K5" s="42">
        <v>91.529999000000004</v>
      </c>
      <c r="L5" s="42">
        <v>91.650002000000001</v>
      </c>
      <c r="M5" s="42">
        <v>89.769997000000004</v>
      </c>
      <c r="N5" s="42">
        <v>87.949996999999996</v>
      </c>
      <c r="O5" s="42">
        <v>84.779999000000004</v>
      </c>
      <c r="P5" s="42">
        <v>83.769997000000004</v>
      </c>
      <c r="Q5" s="42">
        <v>81.709998999999996</v>
      </c>
      <c r="R5" s="42">
        <v>81.069999999999993</v>
      </c>
      <c r="S5" s="42">
        <v>83.379997000000003</v>
      </c>
      <c r="T5" s="42">
        <v>83.190002000000007</v>
      </c>
      <c r="U5" s="42">
        <v>83.730002999999996</v>
      </c>
      <c r="V5" s="42">
        <v>84.440002000000007</v>
      </c>
      <c r="W5" s="42">
        <v>84.309997999999993</v>
      </c>
      <c r="X5" s="42">
        <v>84.559997999999993</v>
      </c>
      <c r="Y5" s="42">
        <v>84.239998</v>
      </c>
      <c r="Z5" s="42">
        <v>85.790001000000004</v>
      </c>
      <c r="AA5" s="42">
        <v>86.709998999999996</v>
      </c>
      <c r="AB5" s="42">
        <v>83.410004000000001</v>
      </c>
      <c r="AC5" s="42">
        <v>82.300003000000004</v>
      </c>
      <c r="AD5" s="42">
        <v>82.919998000000007</v>
      </c>
      <c r="AE5" s="42">
        <v>82.150002000000001</v>
      </c>
      <c r="AF5" s="42">
        <v>82.029999000000004</v>
      </c>
      <c r="AG5" s="42">
        <v>82.040001000000004</v>
      </c>
      <c r="AH5" s="42">
        <v>81.910004000000001</v>
      </c>
      <c r="AI5" s="42">
        <v>83.489998</v>
      </c>
      <c r="AJ5" s="42">
        <v>82.93</v>
      </c>
      <c r="AK5" s="42">
        <v>84.889999000000003</v>
      </c>
      <c r="AL5" s="42">
        <v>82.410004000000001</v>
      </c>
      <c r="AM5" s="42">
        <v>82.269997000000004</v>
      </c>
      <c r="AN5" s="42">
        <v>82.330001999999993</v>
      </c>
      <c r="AO5" s="42">
        <v>82.220000999999996</v>
      </c>
      <c r="AP5" s="42">
        <v>82.650002000000001</v>
      </c>
      <c r="AQ5" s="42">
        <v>80.080001999999993</v>
      </c>
      <c r="AR5" s="42">
        <v>79.589995999999999</v>
      </c>
      <c r="AS5" s="42">
        <v>79.440002000000007</v>
      </c>
      <c r="AT5" s="42">
        <v>79.389999000000003</v>
      </c>
      <c r="AU5" s="42">
        <v>79.470000999999996</v>
      </c>
      <c r="AV5" s="42">
        <v>80.370002999999997</v>
      </c>
      <c r="AW5" s="42">
        <v>79</v>
      </c>
      <c r="AX5" s="42">
        <v>80.900002000000001</v>
      </c>
      <c r="AY5" s="42">
        <v>79.660004000000001</v>
      </c>
      <c r="AZ5" s="42">
        <v>82.32</v>
      </c>
      <c r="BA5" s="42">
        <v>80.889999000000003</v>
      </c>
      <c r="BB5" s="42">
        <v>82.099997999999999</v>
      </c>
      <c r="BC5" s="42">
        <v>81.790001000000004</v>
      </c>
      <c r="BD5" s="42">
        <v>82</v>
      </c>
      <c r="BE5" s="42">
        <v>80.660004000000001</v>
      </c>
      <c r="BF5" s="42">
        <v>80.620002999999997</v>
      </c>
      <c r="BG5" s="42">
        <v>80.489998</v>
      </c>
      <c r="BH5" s="42">
        <v>80.830001999999993</v>
      </c>
      <c r="BI5" s="42">
        <v>80.389999000000003</v>
      </c>
      <c r="BJ5" s="42">
        <v>81.550003000000004</v>
      </c>
      <c r="BK5" s="42">
        <v>81.800003000000004</v>
      </c>
      <c r="BL5" s="42">
        <v>81.150002000000001</v>
      </c>
      <c r="BM5" s="42">
        <v>82.389999000000003</v>
      </c>
      <c r="BN5" s="42">
        <v>82.550003000000004</v>
      </c>
      <c r="BO5" s="42">
        <v>82.690002000000007</v>
      </c>
      <c r="BP5" s="42">
        <v>82</v>
      </c>
      <c r="BQ5" s="42">
        <v>82.639999000000003</v>
      </c>
      <c r="BR5" s="42">
        <v>82.690002000000007</v>
      </c>
      <c r="BS5" s="42">
        <v>82.5</v>
      </c>
      <c r="BT5" s="42">
        <v>82.440002000000007</v>
      </c>
      <c r="BU5" s="42">
        <v>82.230002999999996</v>
      </c>
      <c r="BV5" s="42">
        <v>82.370002999999997</v>
      </c>
      <c r="BW5" s="42">
        <v>82.720000999999996</v>
      </c>
      <c r="BX5" s="42">
        <v>83.629997000000003</v>
      </c>
      <c r="BY5" s="42">
        <v>82.529999000000004</v>
      </c>
      <c r="BZ5" s="42">
        <v>82.099997999999999</v>
      </c>
      <c r="CA5" s="42">
        <v>82.199996999999996</v>
      </c>
      <c r="CB5" s="42">
        <v>84.75</v>
      </c>
      <c r="CC5" s="42">
        <v>86.669998000000007</v>
      </c>
      <c r="CD5" s="42">
        <v>85.959998999999996</v>
      </c>
      <c r="CE5" s="42">
        <v>86.339995999999999</v>
      </c>
      <c r="CF5" s="42">
        <v>86.57</v>
      </c>
      <c r="CG5" s="42">
        <v>85.519997000000004</v>
      </c>
      <c r="CH5" s="42">
        <v>84.540001000000004</v>
      </c>
      <c r="CI5" s="42">
        <v>83.510002</v>
      </c>
      <c r="CJ5" s="42">
        <v>81.510002</v>
      </c>
      <c r="CK5" s="42">
        <v>82.129997000000003</v>
      </c>
      <c r="CL5" s="42">
        <v>80.510002</v>
      </c>
      <c r="CM5" s="42">
        <v>82.07</v>
      </c>
      <c r="CN5" s="42">
        <v>81.860000999999997</v>
      </c>
      <c r="CO5" s="42">
        <v>82.220000999999996</v>
      </c>
      <c r="CP5" s="42">
        <v>82.330001999999993</v>
      </c>
      <c r="CQ5" s="42">
        <v>81.059997999999993</v>
      </c>
      <c r="CR5" s="42">
        <v>83.010002</v>
      </c>
      <c r="CS5" s="42">
        <v>83.57</v>
      </c>
      <c r="CT5" s="42">
        <v>82.5</v>
      </c>
      <c r="CU5" s="42">
        <v>82.75</v>
      </c>
      <c r="CV5" s="42">
        <v>81.989998</v>
      </c>
      <c r="CW5" s="42">
        <v>81.559997999999993</v>
      </c>
      <c r="CX5" s="42">
        <v>82.709998999999996</v>
      </c>
      <c r="CY5" s="42">
        <v>80.800003000000004</v>
      </c>
      <c r="CZ5" s="42">
        <v>81.430000000000007</v>
      </c>
      <c r="DA5" s="42">
        <v>80.650002000000001</v>
      </c>
      <c r="DB5" s="42">
        <v>81.199996999999996</v>
      </c>
      <c r="DC5" s="42">
        <v>79.970000999999996</v>
      </c>
      <c r="DD5" s="42">
        <v>77.400002000000001</v>
      </c>
      <c r="DE5" s="42">
        <v>79.099997999999999</v>
      </c>
      <c r="DF5" s="42">
        <v>79.120002999999997</v>
      </c>
      <c r="DG5" s="42">
        <v>78.459998999999996</v>
      </c>
      <c r="DH5" s="42">
        <v>77.519997000000004</v>
      </c>
      <c r="DI5" s="42">
        <v>76.739998</v>
      </c>
      <c r="DJ5" s="42">
        <v>77.400002000000001</v>
      </c>
      <c r="DK5" s="42">
        <v>77.870002999999997</v>
      </c>
      <c r="DL5" s="42">
        <v>78.169998000000007</v>
      </c>
      <c r="DM5" s="42">
        <v>78.519997000000004</v>
      </c>
      <c r="DN5" s="42">
        <v>79.709998999999996</v>
      </c>
      <c r="DO5" s="42">
        <v>81.550003000000004</v>
      </c>
      <c r="DP5" s="42">
        <v>82.040001000000004</v>
      </c>
      <c r="DQ5" s="42">
        <v>81.470000999999996</v>
      </c>
      <c r="DR5" s="42">
        <v>82.019997000000004</v>
      </c>
      <c r="DS5" s="42">
        <v>83</v>
      </c>
      <c r="DT5" s="42">
        <v>81.709998999999996</v>
      </c>
      <c r="DU5" s="42">
        <v>81.580001999999993</v>
      </c>
      <c r="DV5" s="42">
        <v>82.419998000000007</v>
      </c>
      <c r="DW5" s="42">
        <v>82.82</v>
      </c>
      <c r="DX5" s="42">
        <v>84.370002999999997</v>
      </c>
      <c r="DY5" s="42">
        <v>85.779999000000004</v>
      </c>
      <c r="DZ5" s="42">
        <v>85.139999000000003</v>
      </c>
      <c r="EA5" s="42">
        <v>83.589995999999999</v>
      </c>
      <c r="EB5" s="42">
        <v>84.559997999999993</v>
      </c>
      <c r="EC5" s="42">
        <v>85.110000999999997</v>
      </c>
      <c r="ED5" s="42">
        <v>84.910004000000001</v>
      </c>
      <c r="EE5" s="42">
        <v>85.419998000000007</v>
      </c>
      <c r="EF5" s="42">
        <v>84.589995999999999</v>
      </c>
      <c r="EG5" s="42">
        <v>84.739998</v>
      </c>
      <c r="EH5" s="42">
        <v>86.449996999999996</v>
      </c>
      <c r="EI5" s="42">
        <v>86.019997000000004</v>
      </c>
      <c r="EJ5" s="42">
        <v>86.5</v>
      </c>
      <c r="EK5" s="42">
        <v>86.919998000000007</v>
      </c>
      <c r="EL5" s="42">
        <v>86.349997999999999</v>
      </c>
      <c r="EM5" s="42">
        <v>86.589995999999999</v>
      </c>
      <c r="EN5" s="42">
        <v>87.010002</v>
      </c>
      <c r="EO5" s="42">
        <v>88.260002</v>
      </c>
      <c r="EP5" s="42">
        <v>88.550003000000004</v>
      </c>
      <c r="EQ5" s="42">
        <v>90.519997000000004</v>
      </c>
      <c r="ER5" s="42">
        <v>87.449996999999996</v>
      </c>
      <c r="ES5" s="42">
        <v>87.300003000000004</v>
      </c>
      <c r="ET5" s="42">
        <v>85.730002999999996</v>
      </c>
      <c r="EU5" s="42">
        <v>84.260002</v>
      </c>
      <c r="EV5" s="42">
        <v>84.660004000000001</v>
      </c>
      <c r="EW5" s="42">
        <v>83.919998000000007</v>
      </c>
      <c r="EX5" s="42">
        <v>84.190002000000007</v>
      </c>
      <c r="EY5" s="42">
        <v>82.57</v>
      </c>
      <c r="EZ5" s="42">
        <v>83.059997999999993</v>
      </c>
      <c r="FA5" s="42">
        <v>84.239998</v>
      </c>
      <c r="FB5" s="42">
        <v>84.639999000000003</v>
      </c>
      <c r="FC5" s="42">
        <v>81.269997000000004</v>
      </c>
      <c r="FD5" s="42">
        <v>82</v>
      </c>
      <c r="FE5" s="42">
        <v>81.819999999999993</v>
      </c>
      <c r="FF5" s="42">
        <v>80.910004000000001</v>
      </c>
      <c r="FG5" s="42">
        <v>79.790001000000004</v>
      </c>
      <c r="FH5" s="42">
        <v>79.410004000000001</v>
      </c>
      <c r="FI5" s="42">
        <v>79.900002000000001</v>
      </c>
      <c r="FJ5" s="42">
        <v>78.239998</v>
      </c>
      <c r="FK5" s="42">
        <v>78.389999000000003</v>
      </c>
      <c r="FL5" s="42">
        <v>78.449996999999996</v>
      </c>
      <c r="FM5" s="42">
        <v>78.300003000000004</v>
      </c>
      <c r="FN5" s="42">
        <v>78</v>
      </c>
      <c r="FO5" s="42">
        <v>77.110000999999997</v>
      </c>
      <c r="FP5" s="42">
        <v>75.230002999999996</v>
      </c>
      <c r="FQ5" s="42">
        <v>75.540001000000004</v>
      </c>
      <c r="FR5" s="42">
        <v>74.930000000000007</v>
      </c>
      <c r="FS5" s="42">
        <v>74.400002000000001</v>
      </c>
      <c r="FT5" s="42">
        <v>75.309997999999993</v>
      </c>
      <c r="FU5" s="42">
        <v>75.25</v>
      </c>
      <c r="FV5" s="42">
        <v>72.779999000000004</v>
      </c>
      <c r="FW5" s="42">
        <v>74.019997000000004</v>
      </c>
      <c r="FX5" s="42">
        <v>72.099997999999999</v>
      </c>
      <c r="FY5" s="42">
        <v>72.319999999999993</v>
      </c>
      <c r="FZ5" s="42">
        <v>72.349997999999999</v>
      </c>
      <c r="GA5" s="42">
        <v>71.989998</v>
      </c>
      <c r="GB5" s="42">
        <v>71.589995999999999</v>
      </c>
      <c r="GC5" s="42">
        <v>71.75</v>
      </c>
      <c r="GD5" s="42">
        <v>70.279999000000004</v>
      </c>
      <c r="GE5" s="42">
        <v>71.430000000000007</v>
      </c>
      <c r="GF5" s="42">
        <v>73.139999000000003</v>
      </c>
      <c r="GG5" s="42">
        <v>71.760002</v>
      </c>
      <c r="GH5" s="42">
        <v>71.319999999999993</v>
      </c>
      <c r="GI5" s="42">
        <v>71.680000000000007</v>
      </c>
      <c r="GJ5" s="42">
        <v>72.739998</v>
      </c>
      <c r="GK5" s="42">
        <v>72.110000999999997</v>
      </c>
      <c r="GL5" s="42">
        <v>70.730002999999996</v>
      </c>
      <c r="GM5" s="42">
        <v>67.319999999999993</v>
      </c>
      <c r="GN5" s="42">
        <v>67.639999000000003</v>
      </c>
      <c r="GO5" s="42">
        <v>66.419998000000007</v>
      </c>
      <c r="GP5" s="42">
        <v>65.989998</v>
      </c>
      <c r="GQ5" s="42">
        <v>68.050003000000004</v>
      </c>
      <c r="GR5" s="42">
        <v>67.129997000000003</v>
      </c>
      <c r="GS5" s="42">
        <v>67.540001000000004</v>
      </c>
      <c r="GT5" s="42">
        <v>67.080001999999993</v>
      </c>
      <c r="GU5" s="42">
        <v>66.379997000000003</v>
      </c>
      <c r="GV5" s="42">
        <v>65.580001999999993</v>
      </c>
      <c r="GW5" s="42">
        <v>66.389999000000003</v>
      </c>
      <c r="GX5" s="42">
        <v>66.279999000000004</v>
      </c>
      <c r="GY5" s="42">
        <v>66.349997999999999</v>
      </c>
      <c r="GZ5" s="42">
        <v>66.699996999999996</v>
      </c>
      <c r="HA5" s="42">
        <v>65.25</v>
      </c>
      <c r="HB5" s="42">
        <v>67.699996999999996</v>
      </c>
      <c r="HC5" s="42">
        <v>67.120002999999997</v>
      </c>
      <c r="HD5" s="42">
        <v>67.529999000000004</v>
      </c>
      <c r="HE5" s="42">
        <v>66.569999999999993</v>
      </c>
      <c r="HF5" s="42">
        <v>67.739998</v>
      </c>
      <c r="HG5" s="42">
        <v>68.160004000000001</v>
      </c>
      <c r="HH5" s="42">
        <v>68.879997000000003</v>
      </c>
      <c r="HI5" s="42">
        <v>69.5</v>
      </c>
      <c r="HJ5" s="42">
        <v>68.980002999999996</v>
      </c>
      <c r="HK5" s="42">
        <v>71.269997000000004</v>
      </c>
      <c r="HL5" s="42">
        <v>70.540001000000004</v>
      </c>
      <c r="HM5" s="42">
        <v>71.120002999999997</v>
      </c>
      <c r="HN5" s="42">
        <v>71.129997000000003</v>
      </c>
      <c r="HO5" s="42">
        <v>71</v>
      </c>
      <c r="HP5" s="42">
        <v>72.800003000000004</v>
      </c>
      <c r="HQ5" s="42">
        <v>71.489998</v>
      </c>
      <c r="HR5" s="42">
        <v>71.290001000000004</v>
      </c>
      <c r="HS5" s="42">
        <v>71.569999999999993</v>
      </c>
      <c r="HT5" s="42">
        <v>71.470000999999996</v>
      </c>
      <c r="HU5" s="42">
        <v>72.440002000000007</v>
      </c>
      <c r="HV5" s="42">
        <v>72.709998999999996</v>
      </c>
      <c r="HW5" s="42">
        <v>69.330001999999993</v>
      </c>
      <c r="HX5" s="42">
        <v>70.470000999999996</v>
      </c>
      <c r="HY5" s="42">
        <v>70.580001999999993</v>
      </c>
      <c r="HZ5" s="42">
        <v>70.559997999999993</v>
      </c>
      <c r="IA5" s="42">
        <v>70.190002000000007</v>
      </c>
      <c r="IB5" s="42">
        <v>68.440002000000007</v>
      </c>
      <c r="IC5" s="42">
        <v>68.25</v>
      </c>
      <c r="ID5" s="42">
        <v>68.139999000000003</v>
      </c>
      <c r="IE5" s="42">
        <v>68.010002</v>
      </c>
      <c r="IF5" s="42">
        <v>68.080001999999993</v>
      </c>
      <c r="IG5" s="42">
        <v>69</v>
      </c>
      <c r="IH5" s="42">
        <v>69.139999000000003</v>
      </c>
      <c r="II5" s="42">
        <v>68.75</v>
      </c>
      <c r="IJ5" s="42">
        <v>68.269997000000004</v>
      </c>
      <c r="IK5" s="42">
        <v>67.199996999999996</v>
      </c>
      <c r="IL5" s="42">
        <v>66.889999000000003</v>
      </c>
      <c r="IM5" s="42">
        <v>66.720000999999996</v>
      </c>
      <c r="IN5" s="42">
        <v>67.900002000000001</v>
      </c>
      <c r="IO5" s="42">
        <v>67.610000999999997</v>
      </c>
      <c r="IP5" s="42">
        <v>68.010002</v>
      </c>
      <c r="IQ5" s="42">
        <v>67.809997999999993</v>
      </c>
    </row>
    <row r="6" spans="1:251" x14ac:dyDescent="0.25">
      <c r="A6" s="37" t="s">
        <v>17</v>
      </c>
      <c r="B6" s="42">
        <v>1.54</v>
      </c>
      <c r="C6" s="42">
        <v>1.54</v>
      </c>
      <c r="D6" s="42">
        <v>1.47</v>
      </c>
      <c r="E6" s="42">
        <v>1.4850000000000001</v>
      </c>
      <c r="F6" s="42">
        <v>1.4750000000000001</v>
      </c>
      <c r="G6" s="42">
        <v>1.5249999999999999</v>
      </c>
      <c r="H6" s="42">
        <v>1.49</v>
      </c>
      <c r="I6" s="42">
        <v>1.4350000000000001</v>
      </c>
      <c r="J6" s="42">
        <v>1.45</v>
      </c>
      <c r="K6" s="42">
        <v>1.4650000000000001</v>
      </c>
      <c r="L6" s="42">
        <v>1.5</v>
      </c>
      <c r="M6" s="42">
        <v>1.46</v>
      </c>
      <c r="N6" s="42">
        <v>1.46</v>
      </c>
      <c r="O6" s="42">
        <v>1.43</v>
      </c>
      <c r="P6" s="42">
        <v>1.41</v>
      </c>
      <c r="Q6" s="42">
        <v>1.36</v>
      </c>
      <c r="R6" s="42">
        <v>1.35</v>
      </c>
      <c r="S6" s="42">
        <v>1.33</v>
      </c>
      <c r="T6" s="42">
        <v>1.39</v>
      </c>
      <c r="U6" s="42">
        <v>1.4550000000000001</v>
      </c>
      <c r="V6" s="42">
        <v>1.49</v>
      </c>
      <c r="W6" s="42">
        <v>1.42</v>
      </c>
      <c r="X6" s="42">
        <v>1.44</v>
      </c>
      <c r="Y6" s="42">
        <v>1.45</v>
      </c>
      <c r="Z6" s="42">
        <v>1.4</v>
      </c>
      <c r="AA6" s="42">
        <v>1.4</v>
      </c>
      <c r="AB6" s="42">
        <v>1.415</v>
      </c>
      <c r="AC6" s="42">
        <v>1.375</v>
      </c>
      <c r="AD6" s="42">
        <v>1.31</v>
      </c>
      <c r="AE6" s="42">
        <v>1.31</v>
      </c>
      <c r="AF6" s="42">
        <v>1.34</v>
      </c>
      <c r="AG6" s="42">
        <v>1.33</v>
      </c>
      <c r="AH6" s="42">
        <v>1.34</v>
      </c>
      <c r="AI6" s="42">
        <v>1.31</v>
      </c>
      <c r="AJ6" s="42">
        <v>1.26</v>
      </c>
      <c r="AK6" s="42">
        <v>1.24</v>
      </c>
      <c r="AL6" s="42">
        <v>1.2150000000000001</v>
      </c>
      <c r="AM6" s="42">
        <v>1.29</v>
      </c>
      <c r="AN6" s="42">
        <v>1.29</v>
      </c>
      <c r="AO6" s="42">
        <v>1.2749999999999999</v>
      </c>
      <c r="AP6" s="42">
        <v>1.2749999999999999</v>
      </c>
      <c r="AQ6" s="42">
        <v>1.2150000000000001</v>
      </c>
      <c r="AR6" s="42">
        <v>1.1850000000000001</v>
      </c>
      <c r="AS6" s="42">
        <v>1.105</v>
      </c>
      <c r="AT6" s="42">
        <v>1.08</v>
      </c>
      <c r="AU6" s="42">
        <v>1.08</v>
      </c>
      <c r="AV6" s="42">
        <v>1.19</v>
      </c>
      <c r="AW6" s="42">
        <v>1.155</v>
      </c>
      <c r="AX6" s="42">
        <v>1.165</v>
      </c>
      <c r="AY6" s="42">
        <v>1.2</v>
      </c>
      <c r="AZ6" s="42">
        <v>1.2050000000000001</v>
      </c>
      <c r="BA6" s="42">
        <v>1.31</v>
      </c>
      <c r="BB6" s="42">
        <v>1.2549999999999999</v>
      </c>
      <c r="BC6" s="42">
        <v>1.23</v>
      </c>
      <c r="BD6" s="42">
        <v>1.26</v>
      </c>
      <c r="BE6" s="42">
        <v>1.29</v>
      </c>
      <c r="BF6" s="42">
        <v>1.26</v>
      </c>
      <c r="BG6" s="42">
        <v>1.23</v>
      </c>
      <c r="BH6" s="42">
        <v>1.28</v>
      </c>
      <c r="BI6" s="42">
        <v>1.4</v>
      </c>
      <c r="BJ6" s="42">
        <v>1.46</v>
      </c>
      <c r="BK6" s="42">
        <v>1.4450000000000001</v>
      </c>
      <c r="BL6" s="42">
        <v>1.4</v>
      </c>
      <c r="BM6" s="42">
        <v>1.39</v>
      </c>
      <c r="BN6" s="42">
        <v>1.43</v>
      </c>
      <c r="BO6" s="42">
        <v>1.4</v>
      </c>
      <c r="BP6" s="42">
        <v>1.33</v>
      </c>
      <c r="BQ6" s="42">
        <v>1.3</v>
      </c>
      <c r="BR6" s="42">
        <v>1.29</v>
      </c>
      <c r="BS6" s="42">
        <v>1.28</v>
      </c>
      <c r="BT6" s="42">
        <v>1.3</v>
      </c>
      <c r="BU6" s="42">
        <v>1.335</v>
      </c>
      <c r="BV6" s="42">
        <v>1.3149999999999999</v>
      </c>
      <c r="BW6" s="42">
        <v>1.3149999999999999</v>
      </c>
      <c r="BX6" s="42">
        <v>1.24</v>
      </c>
      <c r="BY6" s="42">
        <v>1.19</v>
      </c>
      <c r="BZ6" s="42">
        <v>1.2</v>
      </c>
      <c r="CA6" s="42">
        <v>1.1950000000000001</v>
      </c>
      <c r="CB6" s="42">
        <v>1.21</v>
      </c>
      <c r="CC6" s="42">
        <v>1.2</v>
      </c>
      <c r="CD6" s="42">
        <v>1.1299999999999999</v>
      </c>
      <c r="CE6" s="42">
        <v>1.1100000000000001</v>
      </c>
      <c r="CF6" s="42">
        <v>1.07</v>
      </c>
      <c r="CG6" s="42">
        <v>1.1000000000000001</v>
      </c>
      <c r="CH6" s="42">
        <v>1.08</v>
      </c>
      <c r="CI6" s="42">
        <v>1.0149999999999999</v>
      </c>
      <c r="CJ6" s="42">
        <v>1.0649999999999999</v>
      </c>
      <c r="CK6" s="42">
        <v>1.1000000000000001</v>
      </c>
      <c r="CL6" s="42">
        <v>1.0349999999999999</v>
      </c>
      <c r="CM6" s="42">
        <v>1.0649999999999999</v>
      </c>
      <c r="CN6" s="42">
        <v>1.07</v>
      </c>
      <c r="CO6" s="42">
        <v>1.07</v>
      </c>
      <c r="CP6" s="42">
        <v>1.1200000000000001</v>
      </c>
      <c r="CQ6" s="42">
        <v>1.1399999999999999</v>
      </c>
      <c r="CR6" s="42">
        <v>1.1200000000000001</v>
      </c>
      <c r="CS6" s="42">
        <v>1.135</v>
      </c>
      <c r="CT6" s="42">
        <v>1.19</v>
      </c>
      <c r="CU6" s="42">
        <v>1.1499999999999999</v>
      </c>
      <c r="CV6" s="42">
        <v>1.0249999999999999</v>
      </c>
      <c r="CW6" s="42">
        <v>0.98</v>
      </c>
      <c r="CX6" s="42">
        <v>0.94499999999999995</v>
      </c>
      <c r="CY6" s="42">
        <v>0.86</v>
      </c>
      <c r="CZ6" s="42">
        <v>0.82499999999999996</v>
      </c>
      <c r="DA6" s="42">
        <v>0.76</v>
      </c>
      <c r="DB6" s="42">
        <v>0.8</v>
      </c>
      <c r="DC6" s="42">
        <v>0.71499999999999997</v>
      </c>
      <c r="DD6" s="42">
        <v>0.77500000000000002</v>
      </c>
      <c r="DE6" s="42">
        <v>0.84</v>
      </c>
      <c r="DF6" s="42">
        <v>0.79500000000000004</v>
      </c>
      <c r="DG6" s="42">
        <v>0.79500000000000004</v>
      </c>
      <c r="DH6" s="42">
        <v>0.73</v>
      </c>
      <c r="DI6" s="42">
        <v>0.75</v>
      </c>
      <c r="DJ6" s="42">
        <v>0.75</v>
      </c>
      <c r="DK6" s="42">
        <v>0.73</v>
      </c>
      <c r="DL6" s="42">
        <v>0.755</v>
      </c>
      <c r="DM6" s="42">
        <v>0.83</v>
      </c>
      <c r="DN6" s="42">
        <v>0.75</v>
      </c>
      <c r="DO6" s="42">
        <v>0.76</v>
      </c>
      <c r="DP6" s="42">
        <v>0.755</v>
      </c>
      <c r="DQ6" s="42">
        <v>0.76</v>
      </c>
      <c r="DR6" s="42">
        <v>0.755</v>
      </c>
      <c r="DS6" s="42">
        <v>0.76500000000000001</v>
      </c>
      <c r="DT6" s="42">
        <v>0.82499999999999996</v>
      </c>
      <c r="DU6" s="42">
        <v>0.84</v>
      </c>
      <c r="DV6" s="42">
        <v>0.84</v>
      </c>
      <c r="DW6" s="42">
        <v>0.84499999999999997</v>
      </c>
      <c r="DX6" s="42">
        <v>0.92</v>
      </c>
      <c r="DY6" s="42">
        <v>0.92</v>
      </c>
      <c r="DZ6" s="42">
        <v>0.9</v>
      </c>
      <c r="EA6" s="42">
        <v>0.9</v>
      </c>
      <c r="EB6" s="42">
        <v>0.9</v>
      </c>
      <c r="EC6" s="42">
        <v>0.9</v>
      </c>
      <c r="ED6" s="42">
        <v>0.91</v>
      </c>
      <c r="EE6" s="42">
        <v>0.95</v>
      </c>
      <c r="EF6" s="42">
        <v>1.0049999999999999</v>
      </c>
      <c r="EG6" s="42">
        <v>0.995</v>
      </c>
      <c r="EH6" s="42">
        <v>0.995</v>
      </c>
      <c r="EI6" s="42">
        <v>1</v>
      </c>
      <c r="EJ6" s="42">
        <v>0.98</v>
      </c>
      <c r="EK6" s="42">
        <v>0.95</v>
      </c>
      <c r="EL6" s="42">
        <v>0.91500000000000004</v>
      </c>
      <c r="EM6" s="42">
        <v>0.95</v>
      </c>
      <c r="EN6" s="42">
        <v>1</v>
      </c>
      <c r="EO6" s="42">
        <v>1</v>
      </c>
      <c r="EP6" s="42">
        <v>0.99</v>
      </c>
      <c r="EQ6" s="42">
        <v>1</v>
      </c>
      <c r="ER6" s="42">
        <v>0.995</v>
      </c>
      <c r="ES6" s="42">
        <v>0.99</v>
      </c>
      <c r="ET6" s="42">
        <v>0.98499999999999999</v>
      </c>
      <c r="EU6" s="42">
        <v>0.98499999999999999</v>
      </c>
      <c r="EV6" s="42">
        <v>0.94</v>
      </c>
      <c r="EW6" s="42">
        <v>0.98</v>
      </c>
      <c r="EX6" s="42">
        <v>0.99</v>
      </c>
      <c r="EY6" s="42">
        <v>0.97</v>
      </c>
      <c r="EZ6" s="42">
        <v>0.995</v>
      </c>
      <c r="FA6" s="42">
        <v>1.03</v>
      </c>
      <c r="FB6" s="42">
        <v>1.05</v>
      </c>
      <c r="FC6" s="42">
        <v>1.08</v>
      </c>
      <c r="FD6" s="42">
        <v>1.08</v>
      </c>
      <c r="FE6" s="42">
        <v>1.0249999999999999</v>
      </c>
      <c r="FF6" s="42">
        <v>1.0349999999999999</v>
      </c>
      <c r="FG6" s="42">
        <v>1.01</v>
      </c>
      <c r="FH6" s="42">
        <v>0.99</v>
      </c>
      <c r="FI6" s="42">
        <v>0.99</v>
      </c>
      <c r="FJ6" s="42">
        <v>0.96499999999999997</v>
      </c>
      <c r="FK6" s="42">
        <v>1.0249999999999999</v>
      </c>
      <c r="FL6" s="42">
        <v>1.01</v>
      </c>
      <c r="FM6" s="42">
        <v>0.99</v>
      </c>
      <c r="FN6" s="42">
        <v>0.96499999999999997</v>
      </c>
      <c r="FO6" s="42">
        <v>0.97</v>
      </c>
      <c r="FP6" s="42">
        <v>0.96</v>
      </c>
      <c r="FQ6" s="42">
        <v>0.93500000000000005</v>
      </c>
      <c r="FR6" s="42">
        <v>0.96</v>
      </c>
      <c r="FS6" s="42">
        <v>0.93</v>
      </c>
      <c r="FT6" s="42">
        <v>0.9</v>
      </c>
      <c r="FU6" s="42">
        <v>0.9</v>
      </c>
      <c r="FV6" s="42">
        <v>0.91</v>
      </c>
      <c r="FW6" s="42">
        <v>0.93500000000000005</v>
      </c>
      <c r="FX6" s="42">
        <v>0.91500000000000004</v>
      </c>
      <c r="FY6" s="42">
        <v>0.88</v>
      </c>
      <c r="FZ6" s="42">
        <v>0.85499999999999998</v>
      </c>
      <c r="GA6" s="42">
        <v>0.91500000000000004</v>
      </c>
      <c r="GB6" s="42">
        <v>0.91500000000000004</v>
      </c>
      <c r="GC6" s="42">
        <v>0.84499999999999997</v>
      </c>
      <c r="GD6" s="42">
        <v>0.85</v>
      </c>
      <c r="GE6" s="42">
        <v>0.83</v>
      </c>
      <c r="GF6" s="42">
        <v>0.82</v>
      </c>
      <c r="GG6" s="42">
        <v>0.83</v>
      </c>
      <c r="GH6" s="42">
        <v>0.84</v>
      </c>
      <c r="GI6" s="42">
        <v>0.80500000000000005</v>
      </c>
      <c r="GJ6" s="42">
        <v>0.875</v>
      </c>
      <c r="GK6" s="42">
        <v>0.86499999999999999</v>
      </c>
      <c r="GL6" s="42">
        <v>0.875</v>
      </c>
      <c r="GM6" s="42">
        <v>0.875</v>
      </c>
      <c r="GN6" s="42">
        <v>0.875</v>
      </c>
      <c r="GO6" s="42">
        <v>0.83499999999999996</v>
      </c>
      <c r="GP6" s="42">
        <v>0.83</v>
      </c>
      <c r="GQ6" s="42">
        <v>0.81</v>
      </c>
      <c r="GR6" s="42">
        <v>0.82</v>
      </c>
      <c r="GS6" s="42">
        <v>0.83</v>
      </c>
      <c r="GT6" s="42">
        <v>0.85</v>
      </c>
      <c r="GU6" s="42">
        <v>0.83</v>
      </c>
      <c r="GV6" s="42">
        <v>0.85499999999999998</v>
      </c>
      <c r="GW6" s="42">
        <v>0.88</v>
      </c>
      <c r="GX6" s="42">
        <v>0.86499999999999999</v>
      </c>
      <c r="GY6" s="42">
        <v>0.85</v>
      </c>
      <c r="GZ6" s="42">
        <v>0.85</v>
      </c>
      <c r="HA6" s="42">
        <v>0.81</v>
      </c>
      <c r="HB6" s="42">
        <v>0.83499999999999996</v>
      </c>
      <c r="HC6" s="42">
        <v>0.87</v>
      </c>
      <c r="HD6" s="42">
        <v>0.88</v>
      </c>
      <c r="HE6" s="42">
        <v>0.875</v>
      </c>
      <c r="HF6" s="42">
        <v>0.86499999999999999</v>
      </c>
      <c r="HG6" s="42">
        <v>0.85499999999999998</v>
      </c>
      <c r="HH6" s="42">
        <v>0.82</v>
      </c>
      <c r="HI6" s="42">
        <v>0.82</v>
      </c>
      <c r="HJ6" s="42">
        <v>0.83</v>
      </c>
      <c r="HK6" s="42">
        <v>0.83499999999999996</v>
      </c>
      <c r="HL6" s="42">
        <v>0.82750000000000001</v>
      </c>
      <c r="HM6" s="42">
        <v>0.86</v>
      </c>
      <c r="HN6" s="42">
        <v>0.93500000000000005</v>
      </c>
      <c r="HO6" s="42">
        <v>0.94</v>
      </c>
      <c r="HP6" s="42">
        <v>0.85</v>
      </c>
      <c r="HQ6" s="42">
        <v>0.88</v>
      </c>
      <c r="HR6" s="42">
        <v>0.88500000000000001</v>
      </c>
      <c r="HS6" s="42">
        <v>0.87</v>
      </c>
      <c r="HT6" s="42">
        <v>0.81499999999999995</v>
      </c>
      <c r="HU6" s="42">
        <v>0.80500000000000005</v>
      </c>
      <c r="HV6" s="42">
        <v>0.81</v>
      </c>
      <c r="HW6" s="42">
        <v>0.82</v>
      </c>
      <c r="HX6" s="42">
        <v>0.82</v>
      </c>
      <c r="HY6" s="42">
        <v>0.8</v>
      </c>
      <c r="HZ6" s="42">
        <v>0.79</v>
      </c>
      <c r="IA6" s="42">
        <v>0.79500000000000004</v>
      </c>
      <c r="IB6" s="42">
        <v>0.81</v>
      </c>
      <c r="IC6" s="42">
        <v>0.78500000000000003</v>
      </c>
      <c r="ID6" s="42">
        <v>0.77</v>
      </c>
      <c r="IE6" s="42">
        <v>0.75</v>
      </c>
      <c r="IF6" s="42">
        <v>0.72</v>
      </c>
      <c r="IG6" s="42">
        <v>0.71</v>
      </c>
      <c r="IH6" s="42">
        <v>0.71</v>
      </c>
      <c r="II6" s="42">
        <v>0.74</v>
      </c>
      <c r="IJ6" s="42">
        <v>0.77</v>
      </c>
      <c r="IK6" s="42">
        <v>0.73</v>
      </c>
      <c r="IL6" s="42">
        <v>0.73499999999999999</v>
      </c>
      <c r="IM6" s="42">
        <v>0.745</v>
      </c>
      <c r="IN6" s="42">
        <v>0.73499999999999999</v>
      </c>
      <c r="IO6" s="42">
        <v>0.73499999999999999</v>
      </c>
      <c r="IP6" s="42">
        <v>0.74</v>
      </c>
      <c r="IQ6" s="42">
        <v>0.72</v>
      </c>
    </row>
    <row r="7" spans="1:251" x14ac:dyDescent="0.25">
      <c r="A7" s="37" t="s">
        <v>18</v>
      </c>
      <c r="B7" s="42">
        <v>102.510002</v>
      </c>
      <c r="C7" s="42">
        <v>103.199997</v>
      </c>
      <c r="D7" s="42">
        <v>99.970000999999996</v>
      </c>
      <c r="E7" s="42">
        <v>102.650002</v>
      </c>
      <c r="F7" s="42">
        <v>103.32</v>
      </c>
      <c r="G7" s="42">
        <v>101.760002</v>
      </c>
      <c r="H7" s="42">
        <v>101.58000199999999</v>
      </c>
      <c r="I7" s="42">
        <v>102.120003</v>
      </c>
      <c r="J7" s="42">
        <v>100.849998</v>
      </c>
      <c r="K7" s="42">
        <v>101.160004</v>
      </c>
      <c r="L7" s="42">
        <v>100.790001</v>
      </c>
      <c r="M7" s="42">
        <v>99.330001999999993</v>
      </c>
      <c r="N7" s="42">
        <v>98.610000999999997</v>
      </c>
      <c r="O7" s="42">
        <v>97.370002999999997</v>
      </c>
      <c r="P7" s="42">
        <v>97.440002000000007</v>
      </c>
      <c r="Q7" s="42">
        <v>95.449996999999996</v>
      </c>
      <c r="R7" s="42">
        <v>93.779999000000004</v>
      </c>
      <c r="S7" s="42">
        <v>95.669998000000007</v>
      </c>
      <c r="T7" s="42">
        <v>93.739998</v>
      </c>
      <c r="U7" s="42">
        <v>93.93</v>
      </c>
      <c r="V7" s="42">
        <v>94.739998</v>
      </c>
      <c r="W7" s="42">
        <v>93.440002000000007</v>
      </c>
      <c r="X7" s="42">
        <v>94.099997999999999</v>
      </c>
      <c r="Y7" s="42">
        <v>94</v>
      </c>
      <c r="Z7" s="42">
        <v>94.300003000000004</v>
      </c>
      <c r="AA7" s="42">
        <v>99.559997999999993</v>
      </c>
      <c r="AB7" s="42">
        <v>100.779999</v>
      </c>
      <c r="AC7" s="42">
        <v>98.550003000000004</v>
      </c>
      <c r="AD7" s="42">
        <v>100.040001</v>
      </c>
      <c r="AE7" s="42">
        <v>99.489998</v>
      </c>
      <c r="AF7" s="42">
        <v>98.57</v>
      </c>
      <c r="AG7" s="42">
        <v>98.809997999999993</v>
      </c>
      <c r="AH7" s="42">
        <v>97.75</v>
      </c>
      <c r="AI7" s="42">
        <v>98.089995999999999</v>
      </c>
      <c r="AJ7" s="42">
        <v>96.040001000000004</v>
      </c>
      <c r="AK7" s="42">
        <v>96.690002000000007</v>
      </c>
      <c r="AL7" s="42">
        <v>94.709998999999996</v>
      </c>
      <c r="AM7" s="42">
        <v>93.879997000000003</v>
      </c>
      <c r="AN7" s="42">
        <v>93.459998999999996</v>
      </c>
      <c r="AO7" s="42">
        <v>94.82</v>
      </c>
      <c r="AP7" s="42">
        <v>94.699996999999996</v>
      </c>
      <c r="AQ7" s="42">
        <v>94.510002</v>
      </c>
      <c r="AR7" s="42">
        <v>94.599997999999999</v>
      </c>
      <c r="AS7" s="42">
        <v>94.639999000000003</v>
      </c>
      <c r="AT7" s="42">
        <v>95.589995999999999</v>
      </c>
      <c r="AU7" s="42">
        <v>97.410004000000001</v>
      </c>
      <c r="AV7" s="42">
        <v>99.739998</v>
      </c>
      <c r="AW7" s="42">
        <v>99.379997000000003</v>
      </c>
      <c r="AX7" s="42">
        <v>102</v>
      </c>
      <c r="AY7" s="42">
        <v>103.779999</v>
      </c>
      <c r="AZ7" s="42">
        <v>104.760002</v>
      </c>
      <c r="BA7" s="42">
        <v>106.150002</v>
      </c>
      <c r="BB7" s="42">
        <v>106.290001</v>
      </c>
      <c r="BC7" s="42">
        <v>105.699997</v>
      </c>
      <c r="BD7" s="42">
        <v>106.07</v>
      </c>
      <c r="BE7" s="42">
        <v>107.449997</v>
      </c>
      <c r="BF7" s="42">
        <v>107.349998</v>
      </c>
      <c r="BG7" s="42">
        <v>105.91999800000001</v>
      </c>
      <c r="BH7" s="42">
        <v>106.139999</v>
      </c>
      <c r="BI7" s="42">
        <v>106.370003</v>
      </c>
      <c r="BJ7" s="42">
        <v>107.07</v>
      </c>
      <c r="BK7" s="42">
        <v>105.769997</v>
      </c>
      <c r="BL7" s="42">
        <v>104.529999</v>
      </c>
      <c r="BM7" s="42">
        <v>103.720001</v>
      </c>
      <c r="BN7" s="42">
        <v>104.360001</v>
      </c>
      <c r="BO7" s="42">
        <v>105.709999</v>
      </c>
      <c r="BP7" s="42">
        <v>105.239998</v>
      </c>
      <c r="BQ7" s="42">
        <v>105.379997</v>
      </c>
      <c r="BR7" s="42">
        <v>106.879997</v>
      </c>
      <c r="BS7" s="42">
        <v>106.709999</v>
      </c>
      <c r="BT7" s="42">
        <v>106.550003</v>
      </c>
      <c r="BU7" s="42">
        <v>106.5</v>
      </c>
      <c r="BV7" s="42">
        <v>107.010002</v>
      </c>
      <c r="BW7" s="42">
        <v>107.239998</v>
      </c>
      <c r="BX7" s="42">
        <v>108.349998</v>
      </c>
      <c r="BY7" s="42">
        <v>105.370003</v>
      </c>
      <c r="BZ7" s="42">
        <v>104.75</v>
      </c>
      <c r="CA7" s="42">
        <v>103</v>
      </c>
      <c r="CB7" s="42">
        <v>103.230003</v>
      </c>
      <c r="CC7" s="42">
        <v>103.879997</v>
      </c>
      <c r="CD7" s="42">
        <v>102.970001</v>
      </c>
      <c r="CE7" s="42">
        <v>102.260002</v>
      </c>
      <c r="CF7" s="42">
        <v>102.980003</v>
      </c>
      <c r="CG7" s="42">
        <v>103.709999</v>
      </c>
      <c r="CH7" s="42">
        <v>102.400002</v>
      </c>
      <c r="CI7" s="42">
        <v>102.660004</v>
      </c>
      <c r="CJ7" s="42">
        <v>101.699997</v>
      </c>
      <c r="CK7" s="42">
        <v>101.510002</v>
      </c>
      <c r="CL7" s="42">
        <v>102.150002</v>
      </c>
      <c r="CM7" s="42">
        <v>102.279999</v>
      </c>
      <c r="CN7" s="42">
        <v>103.33000199999999</v>
      </c>
      <c r="CO7" s="42">
        <v>105.120003</v>
      </c>
      <c r="CP7" s="42">
        <v>104.800003</v>
      </c>
      <c r="CQ7" s="42">
        <v>103.800003</v>
      </c>
      <c r="CR7" s="42">
        <v>104.599998</v>
      </c>
      <c r="CS7" s="42">
        <v>104.5</v>
      </c>
      <c r="CT7" s="42">
        <v>105.089996</v>
      </c>
      <c r="CU7" s="42">
        <v>106.16999800000001</v>
      </c>
      <c r="CV7" s="42">
        <v>105.43</v>
      </c>
      <c r="CW7" s="42">
        <v>106.629997</v>
      </c>
      <c r="CX7" s="42">
        <v>106.55999799999999</v>
      </c>
      <c r="CY7" s="42">
        <v>104.360001</v>
      </c>
      <c r="CZ7" s="42">
        <v>106.709999</v>
      </c>
      <c r="DA7" s="42">
        <v>105.44000200000001</v>
      </c>
      <c r="DB7" s="42">
        <v>105.199997</v>
      </c>
      <c r="DC7" s="42">
        <v>104.68</v>
      </c>
      <c r="DD7" s="42">
        <v>101.959999</v>
      </c>
      <c r="DE7" s="42">
        <v>97.470000999999996</v>
      </c>
      <c r="DF7" s="42">
        <v>94.949996999999996</v>
      </c>
      <c r="DG7" s="42">
        <v>93.779999000000004</v>
      </c>
      <c r="DH7" s="42">
        <v>91.199996999999996</v>
      </c>
      <c r="DI7" s="42">
        <v>90.620002999999997</v>
      </c>
      <c r="DJ7" s="42">
        <v>90.470000999999996</v>
      </c>
      <c r="DK7" s="42">
        <v>87.260002</v>
      </c>
      <c r="DL7" s="42">
        <v>87.550003000000004</v>
      </c>
      <c r="DM7" s="42">
        <v>89.669998000000007</v>
      </c>
      <c r="DN7" s="42">
        <v>89.57</v>
      </c>
      <c r="DO7" s="42">
        <v>89.75</v>
      </c>
      <c r="DP7" s="42">
        <v>90.160004000000001</v>
      </c>
      <c r="DQ7" s="42">
        <v>93.739998</v>
      </c>
      <c r="DR7" s="42">
        <v>93.540001000000004</v>
      </c>
      <c r="DS7" s="42">
        <v>93</v>
      </c>
      <c r="DT7" s="42">
        <v>90.379997000000003</v>
      </c>
      <c r="DU7" s="42">
        <v>90.699996999999996</v>
      </c>
      <c r="DV7" s="42">
        <v>91.449996999999996</v>
      </c>
      <c r="DW7" s="42">
        <v>91.230002999999996</v>
      </c>
      <c r="DX7" s="42">
        <v>92</v>
      </c>
      <c r="DY7" s="42">
        <v>93.080001999999993</v>
      </c>
      <c r="DZ7" s="42">
        <v>92.589995999999999</v>
      </c>
      <c r="EA7" s="42">
        <v>92.550003000000004</v>
      </c>
      <c r="EB7" s="42">
        <v>93.629997000000003</v>
      </c>
      <c r="EC7" s="42">
        <v>94.629997000000003</v>
      </c>
      <c r="ED7" s="42">
        <v>93.220000999999996</v>
      </c>
      <c r="EE7" s="42">
        <v>93.269997000000004</v>
      </c>
      <c r="EF7" s="42">
        <v>94.239998</v>
      </c>
      <c r="EG7" s="42">
        <v>94.949996999999996</v>
      </c>
      <c r="EH7" s="42">
        <v>96.019997000000004</v>
      </c>
      <c r="EI7" s="42">
        <v>97.620002999999997</v>
      </c>
      <c r="EJ7" s="42">
        <v>97.800003000000004</v>
      </c>
      <c r="EK7" s="42">
        <v>97.07</v>
      </c>
      <c r="EL7" s="42">
        <v>96.730002999999996</v>
      </c>
      <c r="EM7" s="42">
        <v>98.900002000000001</v>
      </c>
      <c r="EN7" s="42">
        <v>99.889999000000003</v>
      </c>
      <c r="EO7" s="42">
        <v>100.769997</v>
      </c>
      <c r="EP7" s="42">
        <v>101.08000199999999</v>
      </c>
      <c r="EQ7" s="42">
        <v>101.970001</v>
      </c>
      <c r="ER7" s="42">
        <v>100.470001</v>
      </c>
      <c r="ES7" s="42">
        <v>101.800003</v>
      </c>
      <c r="ET7" s="42">
        <v>101.410004</v>
      </c>
      <c r="EU7" s="42">
        <v>102.599998</v>
      </c>
      <c r="EV7" s="42">
        <v>101.279999</v>
      </c>
      <c r="EW7" s="42">
        <v>101</v>
      </c>
      <c r="EX7" s="42">
        <v>100.849998</v>
      </c>
      <c r="EY7" s="42">
        <v>100.339996</v>
      </c>
      <c r="EZ7" s="42">
        <v>100.459999</v>
      </c>
      <c r="FA7" s="42">
        <v>101.459999</v>
      </c>
      <c r="FB7" s="42">
        <v>99.620002999999997</v>
      </c>
      <c r="FC7" s="42">
        <v>100.989998</v>
      </c>
      <c r="FD7" s="42">
        <v>99.949996999999996</v>
      </c>
      <c r="FE7" s="42">
        <v>98.959998999999996</v>
      </c>
      <c r="FF7" s="42">
        <v>97.019997000000004</v>
      </c>
      <c r="FG7" s="42">
        <v>97.199996999999996</v>
      </c>
      <c r="FH7" s="42">
        <v>97.82</v>
      </c>
      <c r="FI7" s="42">
        <v>98.309997999999993</v>
      </c>
      <c r="FJ7" s="42">
        <v>96.279999000000004</v>
      </c>
      <c r="FK7" s="42">
        <v>96.550003000000004</v>
      </c>
      <c r="FL7" s="42">
        <v>97.470000999999996</v>
      </c>
      <c r="FM7" s="42">
        <v>96.050003000000004</v>
      </c>
      <c r="FN7" s="42">
        <v>96.949996999999996</v>
      </c>
      <c r="FO7" s="42">
        <v>96.510002</v>
      </c>
      <c r="FP7" s="42">
        <v>96.110000999999997</v>
      </c>
      <c r="FQ7" s="42">
        <v>94.099997999999999</v>
      </c>
      <c r="FR7" s="42">
        <v>95.209998999999996</v>
      </c>
      <c r="FS7" s="42">
        <v>95.529999000000004</v>
      </c>
      <c r="FT7" s="42">
        <v>96.279999000000004</v>
      </c>
      <c r="FU7" s="42">
        <v>97.940002000000007</v>
      </c>
      <c r="FV7" s="42">
        <v>94.459998999999996</v>
      </c>
      <c r="FW7" s="42">
        <v>95.059997999999993</v>
      </c>
      <c r="FX7" s="42">
        <v>94.230002999999996</v>
      </c>
      <c r="FY7" s="42">
        <v>94.660004000000001</v>
      </c>
      <c r="FZ7" s="42">
        <v>96.529999000000004</v>
      </c>
      <c r="GA7" s="42">
        <v>95.449996999999996</v>
      </c>
      <c r="GB7" s="42">
        <v>93.639999000000003</v>
      </c>
      <c r="GC7" s="42">
        <v>93.610000999999997</v>
      </c>
      <c r="GD7" s="42">
        <v>93.43</v>
      </c>
      <c r="GE7" s="42">
        <v>92.540001000000004</v>
      </c>
      <c r="GF7" s="42">
        <v>93.120002999999997</v>
      </c>
      <c r="GG7" s="42">
        <v>90.699996999999996</v>
      </c>
      <c r="GH7" s="42">
        <v>90.610000999999997</v>
      </c>
      <c r="GI7" s="42">
        <v>94.790001000000004</v>
      </c>
      <c r="GJ7" s="42">
        <v>97.290001000000004</v>
      </c>
      <c r="GK7" s="42">
        <v>96.879997000000003</v>
      </c>
      <c r="GL7" s="42">
        <v>96.419998000000007</v>
      </c>
      <c r="GM7" s="42">
        <v>94.959998999999996</v>
      </c>
      <c r="GN7" s="42">
        <v>94</v>
      </c>
      <c r="GO7" s="42">
        <v>96.290001000000004</v>
      </c>
      <c r="GP7" s="42">
        <v>98.129997000000003</v>
      </c>
      <c r="GQ7" s="42">
        <v>98.900002000000001</v>
      </c>
      <c r="GR7" s="42">
        <v>98.089995999999999</v>
      </c>
      <c r="GS7" s="42">
        <v>99.779999000000004</v>
      </c>
      <c r="GT7" s="42">
        <v>100.480003</v>
      </c>
      <c r="GU7" s="42">
        <v>100.769997</v>
      </c>
      <c r="GV7" s="42">
        <v>99.279999000000004</v>
      </c>
      <c r="GW7" s="42">
        <v>100.480003</v>
      </c>
      <c r="GX7" s="42">
        <v>101.779999</v>
      </c>
      <c r="GY7" s="42">
        <v>102</v>
      </c>
      <c r="GZ7" s="42">
        <v>102.41999800000001</v>
      </c>
      <c r="HA7" s="42">
        <v>103.220001</v>
      </c>
      <c r="HB7" s="42">
        <v>104.68</v>
      </c>
      <c r="HC7" s="42">
        <v>106.050003</v>
      </c>
      <c r="HD7" s="42">
        <v>105.970001</v>
      </c>
      <c r="HE7" s="42">
        <v>104.5</v>
      </c>
      <c r="HF7" s="42">
        <v>103.050003</v>
      </c>
      <c r="HG7" s="42">
        <v>103.08000199999999</v>
      </c>
      <c r="HH7" s="42">
        <v>104.480003</v>
      </c>
      <c r="HI7" s="42">
        <v>104.769997</v>
      </c>
      <c r="HJ7" s="42">
        <v>104.040001</v>
      </c>
      <c r="HK7" s="42">
        <v>105.80999799999999</v>
      </c>
      <c r="HL7" s="42">
        <v>105.099998</v>
      </c>
      <c r="HM7" s="42">
        <v>106.480003</v>
      </c>
      <c r="HN7" s="42">
        <v>104.58000199999999</v>
      </c>
      <c r="HO7" s="42">
        <v>105.639999</v>
      </c>
      <c r="HP7" s="42">
        <v>105.82</v>
      </c>
      <c r="HQ7" s="42">
        <v>106.58000199999999</v>
      </c>
      <c r="HR7" s="42">
        <v>107.5</v>
      </c>
      <c r="HS7" s="42">
        <v>108.07</v>
      </c>
      <c r="HT7" s="42">
        <v>108.010002</v>
      </c>
      <c r="HU7" s="42">
        <v>109.199997</v>
      </c>
      <c r="HV7" s="42">
        <v>108.480003</v>
      </c>
      <c r="HW7" s="42">
        <v>108.089996</v>
      </c>
      <c r="HX7" s="42">
        <v>107.860001</v>
      </c>
      <c r="HY7" s="42">
        <v>108.41999800000001</v>
      </c>
      <c r="HZ7" s="42">
        <v>106.949997</v>
      </c>
      <c r="IA7" s="42">
        <v>106.94000200000001</v>
      </c>
      <c r="IB7" s="42">
        <v>106.44000200000001</v>
      </c>
      <c r="IC7" s="42">
        <v>105.550003</v>
      </c>
      <c r="ID7" s="42">
        <v>105.349998</v>
      </c>
      <c r="IE7" s="42">
        <v>104.980003</v>
      </c>
      <c r="IF7" s="42">
        <v>105.389999</v>
      </c>
      <c r="IG7" s="42">
        <v>106.44000200000001</v>
      </c>
      <c r="IH7" s="42">
        <v>106.91999800000001</v>
      </c>
      <c r="II7" s="42">
        <v>106.800003</v>
      </c>
      <c r="IJ7" s="42">
        <v>105.980003</v>
      </c>
      <c r="IK7" s="42">
        <v>105.629997</v>
      </c>
      <c r="IL7" s="42">
        <v>105.33000199999999</v>
      </c>
      <c r="IM7" s="42">
        <v>104.730003</v>
      </c>
      <c r="IN7" s="42">
        <v>105.620003</v>
      </c>
      <c r="IO7" s="42">
        <v>104.82</v>
      </c>
      <c r="IP7" s="42">
        <v>103.099998</v>
      </c>
      <c r="IQ7" s="42">
        <v>102.08000199999999</v>
      </c>
    </row>
    <row r="8" spans="1:251" x14ac:dyDescent="0.25">
      <c r="A8" s="37" t="s">
        <v>19</v>
      </c>
      <c r="B8" s="42">
        <v>2.38</v>
      </c>
      <c r="C8" s="42">
        <v>2.27</v>
      </c>
      <c r="D8" s="42">
        <v>2.27</v>
      </c>
      <c r="E8" s="42">
        <v>2.2400000000000002</v>
      </c>
      <c r="F8" s="42">
        <v>2.2000000000000002</v>
      </c>
      <c r="G8" s="42">
        <v>2.3199999999999998</v>
      </c>
      <c r="H8" s="42">
        <v>2.33</v>
      </c>
      <c r="I8" s="42">
        <v>2.2200000000000002</v>
      </c>
      <c r="J8" s="42">
        <v>2.1800000000000002</v>
      </c>
      <c r="K8" s="42">
        <v>2.19</v>
      </c>
      <c r="L8" s="42">
        <v>2.2000000000000002</v>
      </c>
      <c r="M8" s="42">
        <v>2.16</v>
      </c>
      <c r="N8" s="42">
        <v>2.16</v>
      </c>
      <c r="O8" s="42">
        <v>2.08</v>
      </c>
      <c r="P8" s="42">
        <v>1.9850000000000001</v>
      </c>
      <c r="Q8" s="42">
        <v>1.905</v>
      </c>
      <c r="R8" s="42">
        <v>1.83</v>
      </c>
      <c r="S8" s="42">
        <v>1.86</v>
      </c>
      <c r="T8" s="42">
        <v>2.08</v>
      </c>
      <c r="U8" s="42">
        <v>2.16</v>
      </c>
      <c r="V8" s="42">
        <v>2.31</v>
      </c>
      <c r="W8" s="42">
        <v>2.2000000000000002</v>
      </c>
      <c r="X8" s="42">
        <v>2.2400000000000002</v>
      </c>
      <c r="Y8" s="42">
        <v>2.2599999999999998</v>
      </c>
      <c r="Z8" s="42">
        <v>2.15</v>
      </c>
      <c r="AA8" s="42">
        <v>2.33</v>
      </c>
      <c r="AB8" s="42">
        <v>2.27</v>
      </c>
      <c r="AC8" s="42">
        <v>2.2000000000000002</v>
      </c>
      <c r="AD8" s="42">
        <v>2.15</v>
      </c>
      <c r="AE8" s="42">
        <v>2.11</v>
      </c>
      <c r="AF8" s="42">
        <v>2.13</v>
      </c>
      <c r="AG8" s="42">
        <v>2.1800000000000002</v>
      </c>
      <c r="AH8" s="42">
        <v>2.11</v>
      </c>
      <c r="AI8" s="42">
        <v>2</v>
      </c>
      <c r="AJ8" s="42">
        <v>1.89</v>
      </c>
      <c r="AK8" s="42">
        <v>1.97</v>
      </c>
      <c r="AL8" s="42">
        <v>1.855</v>
      </c>
      <c r="AM8" s="42">
        <v>2.08</v>
      </c>
      <c r="AN8" s="42">
        <v>1.84</v>
      </c>
      <c r="AO8" s="42">
        <v>1.885</v>
      </c>
      <c r="AP8" s="42">
        <v>1.82</v>
      </c>
      <c r="AQ8" s="42">
        <v>1.77</v>
      </c>
      <c r="AR8" s="42">
        <v>1.73</v>
      </c>
      <c r="AS8" s="42">
        <v>1.7150000000000001</v>
      </c>
      <c r="AT8" s="42">
        <v>1.65</v>
      </c>
      <c r="AU8" s="42">
        <v>1.81</v>
      </c>
      <c r="AV8" s="42">
        <v>1.97</v>
      </c>
      <c r="AW8" s="42">
        <v>1.94</v>
      </c>
      <c r="AX8" s="42">
        <v>1.855</v>
      </c>
      <c r="AY8" s="42">
        <v>1.92</v>
      </c>
      <c r="AZ8" s="42">
        <v>2.35</v>
      </c>
      <c r="BA8" s="42">
        <v>2.5099999999999998</v>
      </c>
      <c r="BB8" s="42">
        <v>2.72</v>
      </c>
      <c r="BC8" s="42">
        <v>2.98</v>
      </c>
      <c r="BD8" s="42">
        <v>3.14</v>
      </c>
      <c r="BE8" s="42">
        <v>3.28</v>
      </c>
      <c r="BF8" s="42">
        <v>2.89</v>
      </c>
      <c r="BG8" s="42">
        <v>2.93</v>
      </c>
      <c r="BH8" s="42">
        <v>2.75</v>
      </c>
      <c r="BI8" s="42">
        <v>2.86</v>
      </c>
      <c r="BJ8" s="42">
        <v>2.96</v>
      </c>
      <c r="BK8" s="42">
        <v>2.87</v>
      </c>
      <c r="BL8" s="42">
        <v>2.7</v>
      </c>
      <c r="BM8" s="42">
        <v>2.74</v>
      </c>
      <c r="BN8" s="42">
        <v>2.85</v>
      </c>
      <c r="BO8" s="42">
        <v>2.79</v>
      </c>
      <c r="BP8" s="42">
        <v>2.75</v>
      </c>
      <c r="BQ8" s="42">
        <v>2.65</v>
      </c>
      <c r="BR8" s="42">
        <v>2.4500000000000002</v>
      </c>
      <c r="BS8" s="42">
        <v>2.4300000000000002</v>
      </c>
      <c r="BT8" s="42">
        <v>2.37</v>
      </c>
      <c r="BU8" s="42">
        <v>2.35</v>
      </c>
      <c r="BV8" s="42">
        <v>2.25</v>
      </c>
      <c r="BW8" s="42">
        <v>2.3199999999999998</v>
      </c>
      <c r="BX8" s="42">
        <v>2.27</v>
      </c>
      <c r="BY8" s="42">
        <v>2.23</v>
      </c>
      <c r="BZ8" s="42">
        <v>2.16</v>
      </c>
      <c r="CA8" s="42">
        <v>2.09</v>
      </c>
      <c r="CB8" s="42">
        <v>2.11</v>
      </c>
      <c r="CC8" s="42">
        <v>2.2200000000000002</v>
      </c>
      <c r="CD8" s="42">
        <v>2.12</v>
      </c>
      <c r="CE8" s="42">
        <v>2.0699999999999998</v>
      </c>
      <c r="CF8" s="42">
        <v>2.02</v>
      </c>
      <c r="CG8" s="42">
        <v>2.16</v>
      </c>
      <c r="CH8" s="42">
        <v>2.0699999999999998</v>
      </c>
      <c r="CI8" s="42">
        <v>1.94</v>
      </c>
      <c r="CJ8" s="42">
        <v>2</v>
      </c>
      <c r="CK8" s="42">
        <v>1.925</v>
      </c>
      <c r="CL8" s="42">
        <v>1.89</v>
      </c>
      <c r="CM8" s="42">
        <v>1.87</v>
      </c>
      <c r="CN8" s="42">
        <v>1.96</v>
      </c>
      <c r="CO8" s="42">
        <v>1.94</v>
      </c>
      <c r="CP8" s="42">
        <v>2.02</v>
      </c>
      <c r="CQ8" s="42">
        <v>1.9550000000000001</v>
      </c>
      <c r="CR8" s="42">
        <v>1.9550000000000001</v>
      </c>
      <c r="CS8" s="42">
        <v>1.95</v>
      </c>
      <c r="CT8" s="42">
        <v>1.855</v>
      </c>
      <c r="CU8" s="42">
        <v>1.77</v>
      </c>
      <c r="CV8" s="42">
        <v>1.855</v>
      </c>
      <c r="CW8" s="42">
        <v>1.93</v>
      </c>
      <c r="CX8" s="42">
        <v>1.93</v>
      </c>
      <c r="CY8" s="42">
        <v>2.02</v>
      </c>
      <c r="CZ8" s="42">
        <v>1.87</v>
      </c>
      <c r="DA8" s="42">
        <v>1.86</v>
      </c>
      <c r="DB8" s="42">
        <v>1.9</v>
      </c>
      <c r="DC8" s="42">
        <v>1.83</v>
      </c>
      <c r="DD8" s="42">
        <v>1.7549999999999999</v>
      </c>
      <c r="DE8" s="42">
        <v>1.845</v>
      </c>
      <c r="DF8" s="42">
        <v>1.9350000000000001</v>
      </c>
      <c r="DG8" s="42">
        <v>1.84</v>
      </c>
      <c r="DH8" s="42">
        <v>1.71</v>
      </c>
      <c r="DI8" s="42">
        <v>1.62</v>
      </c>
      <c r="DJ8" s="42">
        <v>1.645</v>
      </c>
      <c r="DK8" s="42">
        <v>1.645</v>
      </c>
      <c r="DL8" s="42">
        <v>1.595</v>
      </c>
      <c r="DM8" s="42">
        <v>1.5549999999999999</v>
      </c>
      <c r="DN8" s="42">
        <v>1.44</v>
      </c>
      <c r="DO8" s="42">
        <v>1.42</v>
      </c>
      <c r="DP8" s="42">
        <v>1.5049999999999999</v>
      </c>
      <c r="DQ8" s="42">
        <v>1.54</v>
      </c>
      <c r="DR8" s="42">
        <v>1.54</v>
      </c>
      <c r="DS8" s="42">
        <v>1.1399999999999999</v>
      </c>
      <c r="DT8" s="42">
        <v>1.04</v>
      </c>
      <c r="DU8" s="42">
        <v>1.01</v>
      </c>
      <c r="DV8" s="42">
        <v>0.98</v>
      </c>
      <c r="DW8" s="42">
        <v>1</v>
      </c>
      <c r="DX8" s="42">
        <v>1.08</v>
      </c>
      <c r="DY8" s="42">
        <v>1.0149999999999999</v>
      </c>
      <c r="DZ8" s="42">
        <v>1.0049999999999999</v>
      </c>
      <c r="EA8" s="42">
        <v>0.96499999999999997</v>
      </c>
      <c r="EB8" s="42">
        <v>0.91</v>
      </c>
      <c r="EC8" s="42">
        <v>0.91</v>
      </c>
      <c r="ED8" s="42">
        <v>0.92</v>
      </c>
      <c r="EE8" s="42">
        <v>0.81499999999999995</v>
      </c>
      <c r="EF8" s="42">
        <v>0.89500000000000002</v>
      </c>
      <c r="EG8" s="42">
        <v>0.84499999999999997</v>
      </c>
      <c r="EH8" s="42">
        <v>0.85</v>
      </c>
      <c r="EI8" s="42">
        <v>0.89500000000000002</v>
      </c>
      <c r="EJ8" s="42">
        <v>0.875</v>
      </c>
      <c r="EK8" s="42">
        <v>0.84499999999999997</v>
      </c>
      <c r="EL8" s="42">
        <v>0.83499999999999996</v>
      </c>
      <c r="EM8" s="42">
        <v>0.82499999999999996</v>
      </c>
      <c r="EN8" s="42">
        <v>0.89</v>
      </c>
      <c r="EO8" s="42">
        <v>0.91</v>
      </c>
      <c r="EP8" s="42">
        <v>0.89</v>
      </c>
      <c r="EQ8" s="42">
        <v>0.9</v>
      </c>
      <c r="ER8" s="42">
        <v>0.93</v>
      </c>
      <c r="ES8" s="42">
        <v>0.95499999999999996</v>
      </c>
      <c r="ET8" s="42">
        <v>0.95</v>
      </c>
      <c r="EU8" s="42">
        <v>1</v>
      </c>
      <c r="EV8" s="42">
        <v>1.105</v>
      </c>
      <c r="EW8" s="42">
        <v>1.02</v>
      </c>
      <c r="EX8" s="42">
        <v>1.105</v>
      </c>
      <c r="EY8" s="42">
        <v>0.97499999999999998</v>
      </c>
      <c r="EZ8" s="42">
        <v>0.93</v>
      </c>
      <c r="FA8" s="42">
        <v>0.85</v>
      </c>
      <c r="FB8" s="42">
        <v>0.80500000000000005</v>
      </c>
      <c r="FC8" s="42">
        <v>0.76</v>
      </c>
      <c r="FD8" s="42">
        <v>0.755</v>
      </c>
      <c r="FE8" s="42">
        <v>0.74</v>
      </c>
      <c r="FF8" s="42">
        <v>0.78</v>
      </c>
      <c r="FG8" s="42">
        <v>0.73</v>
      </c>
      <c r="FH8" s="42">
        <v>0.76</v>
      </c>
      <c r="FI8" s="42">
        <v>0.77500000000000002</v>
      </c>
      <c r="FJ8" s="42">
        <v>0.71499999999999997</v>
      </c>
      <c r="FK8" s="42">
        <v>0.71499999999999997</v>
      </c>
      <c r="FL8" s="42">
        <v>0.72</v>
      </c>
      <c r="FM8" s="42">
        <v>0.72</v>
      </c>
      <c r="FN8" s="42">
        <v>0.72</v>
      </c>
      <c r="FO8" s="42">
        <v>0.72</v>
      </c>
      <c r="FP8" s="42">
        <v>0.72</v>
      </c>
      <c r="FQ8" s="42">
        <v>0.72</v>
      </c>
      <c r="FR8" s="42">
        <v>0.48</v>
      </c>
      <c r="FS8" s="42">
        <v>0.47</v>
      </c>
      <c r="FT8" s="42">
        <v>0.49</v>
      </c>
      <c r="FU8" s="42">
        <v>0.5</v>
      </c>
      <c r="FV8" s="42">
        <v>0.51</v>
      </c>
      <c r="FW8" s="42">
        <v>0.55000000000000004</v>
      </c>
      <c r="FX8" s="42">
        <v>0.55500000000000005</v>
      </c>
      <c r="FY8" s="42">
        <v>0.5</v>
      </c>
      <c r="FZ8" s="42">
        <v>0.505</v>
      </c>
      <c r="GA8" s="42">
        <v>0.48</v>
      </c>
      <c r="GB8" s="42">
        <v>0.46500000000000002</v>
      </c>
      <c r="GC8" s="42">
        <v>0.49</v>
      </c>
      <c r="GD8" s="42">
        <v>0.53</v>
      </c>
      <c r="GE8" s="42">
        <v>0.51500000000000001</v>
      </c>
      <c r="GF8" s="42">
        <v>0.54</v>
      </c>
      <c r="GG8" s="42">
        <v>0.53</v>
      </c>
      <c r="GH8" s="42">
        <v>0.51</v>
      </c>
      <c r="GI8" s="42">
        <v>0.495</v>
      </c>
      <c r="GJ8" s="42">
        <v>0.51500000000000001</v>
      </c>
      <c r="GK8" s="42">
        <v>0.52</v>
      </c>
      <c r="GL8" s="42">
        <v>0.51</v>
      </c>
      <c r="GM8" s="42">
        <v>0.51</v>
      </c>
      <c r="GN8" s="42">
        <v>0.505</v>
      </c>
      <c r="GO8" s="42">
        <v>0.5</v>
      </c>
      <c r="GP8" s="42">
        <v>0.53</v>
      </c>
      <c r="GQ8" s="42">
        <v>0.505</v>
      </c>
      <c r="GR8" s="42">
        <v>0.53500000000000003</v>
      </c>
      <c r="GS8" s="42">
        <v>0.54</v>
      </c>
      <c r="GT8" s="42">
        <v>0.58499999999999996</v>
      </c>
      <c r="GU8" s="42">
        <v>0.54</v>
      </c>
      <c r="GV8" s="42">
        <v>0.54</v>
      </c>
      <c r="GW8" s="42">
        <v>0.54</v>
      </c>
      <c r="GX8" s="42">
        <v>0.51500000000000001</v>
      </c>
      <c r="GY8" s="42">
        <v>0.53</v>
      </c>
      <c r="GZ8" s="42">
        <v>0.53</v>
      </c>
      <c r="HA8" s="42">
        <v>0.52</v>
      </c>
      <c r="HB8" s="42">
        <v>0.51</v>
      </c>
      <c r="HC8" s="42">
        <v>0.52</v>
      </c>
      <c r="HD8" s="42">
        <v>0.55000000000000004</v>
      </c>
      <c r="HE8" s="42">
        <v>0.53500000000000003</v>
      </c>
      <c r="HF8" s="42">
        <v>0.53500000000000003</v>
      </c>
      <c r="HG8" s="42">
        <v>0.52500000000000002</v>
      </c>
      <c r="HH8" s="42">
        <v>0.52</v>
      </c>
      <c r="HI8" s="42">
        <v>0.52500000000000002</v>
      </c>
      <c r="HJ8" s="42">
        <v>0.52500000000000002</v>
      </c>
      <c r="HK8" s="42">
        <v>0.52500000000000002</v>
      </c>
      <c r="HL8" s="42">
        <v>0.53500000000000003</v>
      </c>
      <c r="HM8" s="42">
        <v>0.52500000000000002</v>
      </c>
      <c r="HN8" s="42">
        <v>0.52</v>
      </c>
      <c r="HO8" s="42">
        <v>0.53</v>
      </c>
      <c r="HP8" s="42">
        <v>0.54</v>
      </c>
      <c r="HQ8" s="42">
        <v>0.55000000000000004</v>
      </c>
      <c r="HR8" s="42">
        <v>0.61</v>
      </c>
      <c r="HS8" s="42">
        <v>0.59499999999999997</v>
      </c>
      <c r="HT8" s="42">
        <v>0.60499999999999998</v>
      </c>
      <c r="HU8" s="42">
        <v>0.66500000000000004</v>
      </c>
      <c r="HV8" s="42">
        <v>0.56000000000000005</v>
      </c>
      <c r="HW8" s="42">
        <v>0.59</v>
      </c>
      <c r="HX8" s="42">
        <v>0.65500000000000003</v>
      </c>
      <c r="HY8" s="42">
        <v>0.66</v>
      </c>
      <c r="HZ8" s="42">
        <v>0.66</v>
      </c>
      <c r="IA8" s="42">
        <v>0.63</v>
      </c>
      <c r="IB8" s="42">
        <v>0.61499999999999999</v>
      </c>
      <c r="IC8" s="42">
        <v>0.60499999999999998</v>
      </c>
      <c r="ID8" s="42">
        <v>0.59499999999999997</v>
      </c>
      <c r="IE8" s="42">
        <v>0.59</v>
      </c>
      <c r="IF8" s="42">
        <v>0.56499999999999995</v>
      </c>
      <c r="IG8" s="42">
        <v>0.57999999999999996</v>
      </c>
      <c r="IH8" s="42">
        <v>0.55000000000000004</v>
      </c>
      <c r="II8" s="42">
        <v>0.54</v>
      </c>
      <c r="IJ8" s="42">
        <v>0.52</v>
      </c>
      <c r="IK8" s="42">
        <v>0.5</v>
      </c>
      <c r="IL8" s="42">
        <v>0.47499999999999998</v>
      </c>
      <c r="IM8" s="42">
        <v>0.48</v>
      </c>
      <c r="IN8" s="42">
        <v>0.48</v>
      </c>
      <c r="IO8" s="42">
        <v>0.51</v>
      </c>
      <c r="IP8" s="42">
        <v>0.5</v>
      </c>
      <c r="IQ8" s="42">
        <v>0.495</v>
      </c>
    </row>
    <row r="9" spans="1:251" x14ac:dyDescent="0.25">
      <c r="A9" s="37" t="s">
        <v>20</v>
      </c>
      <c r="B9" s="42">
        <v>11.79</v>
      </c>
      <c r="C9" s="42">
        <v>11.68</v>
      </c>
      <c r="D9" s="42">
        <v>11.26</v>
      </c>
      <c r="E9" s="42">
        <v>11.17</v>
      </c>
      <c r="F9" s="42">
        <v>11.3</v>
      </c>
      <c r="G9" s="42">
        <v>11.16</v>
      </c>
      <c r="H9" s="42">
        <v>11.11</v>
      </c>
      <c r="I9" s="42">
        <v>11.29</v>
      </c>
      <c r="J9" s="42">
        <v>11.08</v>
      </c>
      <c r="K9" s="42">
        <v>11.18</v>
      </c>
      <c r="L9" s="42">
        <v>11.15</v>
      </c>
      <c r="M9" s="42">
        <v>11.23</v>
      </c>
      <c r="N9" s="42">
        <v>11.19</v>
      </c>
      <c r="O9" s="42">
        <v>10.94</v>
      </c>
      <c r="P9" s="42">
        <v>10.91</v>
      </c>
      <c r="Q9" s="42">
        <v>10.81</v>
      </c>
      <c r="R9" s="42">
        <v>10.59</v>
      </c>
      <c r="S9" s="42">
        <v>10.97</v>
      </c>
      <c r="T9" s="42">
        <v>11.18</v>
      </c>
      <c r="U9" s="42">
        <v>11.55</v>
      </c>
      <c r="V9" s="42">
        <v>11.48</v>
      </c>
      <c r="W9" s="42">
        <v>11.42</v>
      </c>
      <c r="X9" s="42">
        <v>11.54</v>
      </c>
      <c r="Y9" s="42">
        <v>11.93</v>
      </c>
      <c r="Z9" s="42">
        <v>12.02</v>
      </c>
      <c r="AA9" s="42">
        <v>12.46</v>
      </c>
      <c r="AB9" s="42">
        <v>12.49</v>
      </c>
      <c r="AC9" s="42">
        <v>12.38</v>
      </c>
      <c r="AD9" s="42">
        <v>12.36</v>
      </c>
      <c r="AE9" s="42">
        <v>12.4</v>
      </c>
      <c r="AF9" s="42">
        <v>12.5</v>
      </c>
      <c r="AG9" s="42">
        <v>12.48</v>
      </c>
      <c r="AH9" s="42">
        <v>12.53</v>
      </c>
      <c r="AI9" s="42">
        <v>12.54</v>
      </c>
      <c r="AJ9" s="42">
        <v>12.68</v>
      </c>
      <c r="AK9" s="42">
        <v>12.72</v>
      </c>
      <c r="AL9" s="42">
        <v>12.48</v>
      </c>
      <c r="AM9" s="42">
        <v>12.37</v>
      </c>
      <c r="AN9" s="42">
        <v>12.93</v>
      </c>
      <c r="AO9" s="42">
        <v>12.85</v>
      </c>
      <c r="AP9" s="42">
        <v>12.55</v>
      </c>
      <c r="AQ9" s="42">
        <v>12</v>
      </c>
      <c r="AR9" s="42">
        <v>12.06</v>
      </c>
      <c r="AS9" s="42">
        <v>12.06</v>
      </c>
      <c r="AT9" s="42">
        <v>11.86</v>
      </c>
      <c r="AU9" s="42">
        <v>11.91</v>
      </c>
      <c r="AV9" s="42">
        <v>11.99</v>
      </c>
      <c r="AW9" s="42">
        <v>11.92</v>
      </c>
      <c r="AX9" s="42">
        <v>12.02</v>
      </c>
      <c r="AY9" s="42">
        <v>12.06</v>
      </c>
      <c r="AZ9" s="42">
        <v>12.16</v>
      </c>
      <c r="BA9" s="42">
        <v>11.91</v>
      </c>
      <c r="BB9" s="42">
        <v>11.74</v>
      </c>
      <c r="BC9" s="42">
        <v>11.59</v>
      </c>
      <c r="BD9" s="42">
        <v>11.71</v>
      </c>
      <c r="BE9" s="42">
        <v>11.67</v>
      </c>
      <c r="BF9" s="42">
        <v>11.7</v>
      </c>
      <c r="BG9" s="42">
        <v>11.8</v>
      </c>
      <c r="BH9" s="42">
        <v>11.83</v>
      </c>
      <c r="BI9" s="42">
        <v>11.98</v>
      </c>
      <c r="BJ9" s="42">
        <v>12.04</v>
      </c>
      <c r="BK9" s="42">
        <v>11.99</v>
      </c>
      <c r="BL9" s="42">
        <v>11.96</v>
      </c>
      <c r="BM9" s="42">
        <v>11.99</v>
      </c>
      <c r="BN9" s="42">
        <v>12</v>
      </c>
      <c r="BO9" s="42">
        <v>11.97</v>
      </c>
      <c r="BP9" s="42">
        <v>11.85</v>
      </c>
      <c r="BQ9" s="42">
        <v>11.97</v>
      </c>
      <c r="BR9" s="42">
        <v>11.88</v>
      </c>
      <c r="BS9" s="42">
        <v>11.84</v>
      </c>
      <c r="BT9" s="42">
        <v>11.97</v>
      </c>
      <c r="BU9" s="42">
        <v>12.03</v>
      </c>
      <c r="BV9" s="42">
        <v>11.97</v>
      </c>
      <c r="BW9" s="42">
        <v>12.11</v>
      </c>
      <c r="BX9" s="42">
        <v>12.19</v>
      </c>
      <c r="BY9" s="42">
        <v>12.17</v>
      </c>
      <c r="BZ9" s="42">
        <v>11.92</v>
      </c>
      <c r="CA9" s="42">
        <v>12</v>
      </c>
      <c r="CB9" s="42">
        <v>12.21</v>
      </c>
      <c r="CC9" s="42">
        <v>12.27</v>
      </c>
      <c r="CD9" s="42">
        <v>12.37</v>
      </c>
      <c r="CE9" s="42">
        <v>12.15</v>
      </c>
      <c r="CF9" s="42">
        <v>12.31</v>
      </c>
      <c r="CG9" s="42">
        <v>12.54</v>
      </c>
      <c r="CH9" s="42">
        <v>12.38</v>
      </c>
      <c r="CI9" s="42">
        <v>12.41</v>
      </c>
      <c r="CJ9" s="42">
        <v>12.16</v>
      </c>
      <c r="CK9" s="42">
        <v>12.2</v>
      </c>
      <c r="CL9" s="42">
        <v>12.09</v>
      </c>
      <c r="CM9" s="42">
        <v>12.09</v>
      </c>
      <c r="CN9" s="42">
        <v>12.34</v>
      </c>
      <c r="CO9" s="42">
        <v>12.34</v>
      </c>
      <c r="CP9" s="42">
        <v>12.45</v>
      </c>
      <c r="CQ9" s="42">
        <v>12.24</v>
      </c>
      <c r="CR9" s="42">
        <v>12.09</v>
      </c>
      <c r="CS9" s="42">
        <v>11.8</v>
      </c>
      <c r="CT9" s="42">
        <v>11.82</v>
      </c>
      <c r="CU9" s="42">
        <v>11.28</v>
      </c>
      <c r="CV9" s="42">
        <v>10.92</v>
      </c>
      <c r="CW9" s="42">
        <v>10.99</v>
      </c>
      <c r="CX9" s="42">
        <v>11.15</v>
      </c>
      <c r="CY9" s="42">
        <v>11.09</v>
      </c>
      <c r="CZ9" s="42">
        <v>11.09</v>
      </c>
      <c r="DA9" s="42">
        <v>10.87</v>
      </c>
      <c r="DB9" s="42">
        <v>10.91</v>
      </c>
      <c r="DC9" s="42">
        <v>10.9</v>
      </c>
      <c r="DD9" s="42">
        <v>10.77</v>
      </c>
      <c r="DE9" s="42">
        <v>10.87</v>
      </c>
      <c r="DF9" s="42">
        <v>10.83</v>
      </c>
      <c r="DG9" s="42">
        <v>10.61</v>
      </c>
      <c r="DH9" s="42">
        <v>10.35</v>
      </c>
      <c r="DI9" s="42">
        <v>10.24</v>
      </c>
      <c r="DJ9" s="42">
        <v>10.18</v>
      </c>
      <c r="DK9" s="42">
        <v>10.25</v>
      </c>
      <c r="DL9" s="42">
        <v>10.18</v>
      </c>
      <c r="DM9" s="42">
        <v>10.23</v>
      </c>
      <c r="DN9" s="42">
        <v>10.14</v>
      </c>
      <c r="DO9" s="42">
        <v>10.29</v>
      </c>
      <c r="DP9" s="42">
        <v>10.48</v>
      </c>
      <c r="DQ9" s="42">
        <v>10.59</v>
      </c>
      <c r="DR9" s="42">
        <v>10.69</v>
      </c>
      <c r="DS9" s="42">
        <v>10.53</v>
      </c>
      <c r="DT9" s="42">
        <v>10.46</v>
      </c>
      <c r="DU9" s="42">
        <v>10.48</v>
      </c>
      <c r="DV9" s="42">
        <v>10.67</v>
      </c>
      <c r="DW9" s="42">
        <v>10.58</v>
      </c>
      <c r="DX9" s="42">
        <v>10.66</v>
      </c>
      <c r="DY9" s="42">
        <v>10.8</v>
      </c>
      <c r="DZ9" s="42">
        <v>10.84</v>
      </c>
      <c r="EA9" s="42">
        <v>10.57</v>
      </c>
      <c r="EB9" s="42">
        <v>10.58</v>
      </c>
      <c r="EC9" s="42">
        <v>10.69</v>
      </c>
      <c r="ED9" s="42">
        <v>10.61</v>
      </c>
      <c r="EE9" s="42">
        <v>10.69</v>
      </c>
      <c r="EF9" s="42">
        <v>10.71</v>
      </c>
      <c r="EG9" s="42">
        <v>10.48</v>
      </c>
      <c r="EH9" s="42">
        <v>10.64</v>
      </c>
      <c r="EI9" s="42">
        <v>10.82</v>
      </c>
      <c r="EJ9" s="42">
        <v>10.69</v>
      </c>
      <c r="EK9" s="42">
        <v>10.82</v>
      </c>
      <c r="EL9" s="42">
        <v>10.91</v>
      </c>
      <c r="EM9" s="42">
        <v>11.07</v>
      </c>
      <c r="EN9" s="42">
        <v>10.89</v>
      </c>
      <c r="EO9" s="42">
        <v>11.02</v>
      </c>
      <c r="EP9" s="42">
        <v>11.12</v>
      </c>
      <c r="EQ9" s="42">
        <v>11.25</v>
      </c>
      <c r="ER9" s="42">
        <v>11.01</v>
      </c>
      <c r="ES9" s="42">
        <v>11.06</v>
      </c>
      <c r="ET9" s="42">
        <v>11.11</v>
      </c>
      <c r="EU9" s="42">
        <v>10.84</v>
      </c>
      <c r="EV9" s="42">
        <v>10.78</v>
      </c>
      <c r="EW9" s="42">
        <v>10.75</v>
      </c>
      <c r="EX9" s="42">
        <v>10.96</v>
      </c>
      <c r="EY9" s="42">
        <v>10.96</v>
      </c>
      <c r="EZ9" s="42">
        <v>11.1</v>
      </c>
      <c r="FA9" s="42">
        <v>11.11</v>
      </c>
      <c r="FB9" s="42">
        <v>11.25</v>
      </c>
      <c r="FC9" s="42">
        <v>11.36</v>
      </c>
      <c r="FD9" s="42">
        <v>11.44</v>
      </c>
      <c r="FE9" s="42">
        <v>11.03</v>
      </c>
      <c r="FF9" s="42">
        <v>10.9</v>
      </c>
      <c r="FG9" s="42">
        <v>10.99</v>
      </c>
      <c r="FH9" s="42">
        <v>11.11</v>
      </c>
      <c r="FI9" s="42">
        <v>11.16</v>
      </c>
      <c r="FJ9" s="42">
        <v>10.99</v>
      </c>
      <c r="FK9" s="42">
        <v>11.27</v>
      </c>
      <c r="FL9" s="42">
        <v>11.04</v>
      </c>
      <c r="FM9" s="42">
        <v>10.4</v>
      </c>
      <c r="FN9" s="42">
        <v>10.46</v>
      </c>
      <c r="FO9" s="42">
        <v>10.37</v>
      </c>
      <c r="FP9" s="42">
        <v>10.25</v>
      </c>
      <c r="FQ9" s="42">
        <v>10.210000000000001</v>
      </c>
      <c r="FR9" s="42">
        <v>10.4</v>
      </c>
      <c r="FS9" s="42">
        <v>10.33</v>
      </c>
      <c r="FT9" s="42">
        <v>10.48</v>
      </c>
      <c r="FU9" s="42">
        <v>10.54</v>
      </c>
      <c r="FV9" s="42">
        <v>10.39</v>
      </c>
      <c r="FW9" s="42">
        <v>10.24</v>
      </c>
      <c r="FX9" s="42">
        <v>10.25</v>
      </c>
      <c r="FY9" s="42">
        <v>10.18</v>
      </c>
      <c r="FZ9" s="42">
        <v>10.27</v>
      </c>
      <c r="GA9" s="42">
        <v>10.23</v>
      </c>
      <c r="GB9" s="42">
        <v>10.119999999999999</v>
      </c>
      <c r="GC9" s="42">
        <v>10</v>
      </c>
      <c r="GD9" s="42">
        <v>10.01</v>
      </c>
      <c r="GE9" s="42">
        <v>10.02</v>
      </c>
      <c r="GF9" s="42">
        <v>10.1</v>
      </c>
      <c r="GG9" s="42">
        <v>10.09</v>
      </c>
      <c r="GH9" s="42">
        <v>9.83</v>
      </c>
      <c r="GI9" s="42">
        <v>10.119999999999999</v>
      </c>
      <c r="GJ9" s="42">
        <v>10.29</v>
      </c>
      <c r="GK9" s="42">
        <v>10.31</v>
      </c>
      <c r="GL9" s="42">
        <v>10.06</v>
      </c>
      <c r="GM9" s="42">
        <v>9.9700000000000006</v>
      </c>
      <c r="GN9" s="42">
        <v>9.9600000000000009</v>
      </c>
      <c r="GO9" s="42">
        <v>9.86</v>
      </c>
      <c r="GP9" s="42">
        <v>9.7799999999999994</v>
      </c>
      <c r="GQ9" s="42">
        <v>9.99</v>
      </c>
      <c r="GR9" s="42">
        <v>9.85</v>
      </c>
      <c r="GS9" s="42">
        <v>10.050000000000001</v>
      </c>
      <c r="GT9" s="42">
        <v>10.14</v>
      </c>
      <c r="GU9" s="42">
        <v>9.8000000000000007</v>
      </c>
      <c r="GV9" s="42">
        <v>9.8000000000000007</v>
      </c>
      <c r="GW9" s="42">
        <v>9.8800000000000008</v>
      </c>
      <c r="GX9" s="42">
        <v>9.9700000000000006</v>
      </c>
      <c r="GY9" s="42">
        <v>9.98</v>
      </c>
      <c r="GZ9" s="42">
        <v>9.9600000000000009</v>
      </c>
      <c r="HA9" s="42">
        <v>9.93</v>
      </c>
      <c r="HB9" s="42">
        <v>10.220000000000001</v>
      </c>
      <c r="HC9" s="42">
        <v>10.48</v>
      </c>
      <c r="HD9" s="42">
        <v>10.53</v>
      </c>
      <c r="HE9" s="42">
        <v>10.38</v>
      </c>
      <c r="HF9" s="42">
        <v>10.31</v>
      </c>
      <c r="HG9" s="42">
        <v>10.52</v>
      </c>
      <c r="HH9" s="42">
        <v>10.63</v>
      </c>
      <c r="HI9" s="42">
        <v>10.81</v>
      </c>
      <c r="HJ9" s="42">
        <v>10.88</v>
      </c>
      <c r="HK9" s="42">
        <v>11.34</v>
      </c>
      <c r="HL9" s="42">
        <v>11.1</v>
      </c>
      <c r="HM9" s="42">
        <v>11.23</v>
      </c>
      <c r="HN9" s="42">
        <v>11.25</v>
      </c>
      <c r="HO9" s="42">
        <v>11.23</v>
      </c>
      <c r="HP9" s="42">
        <v>11.18</v>
      </c>
      <c r="HQ9" s="42">
        <v>11.18</v>
      </c>
      <c r="HR9" s="42">
        <v>11.1</v>
      </c>
      <c r="HS9" s="42">
        <v>11.05</v>
      </c>
      <c r="HT9" s="42">
        <v>11.03</v>
      </c>
      <c r="HU9" s="42">
        <v>11.19</v>
      </c>
      <c r="HV9" s="42">
        <v>11.17</v>
      </c>
      <c r="HW9" s="42">
        <v>11.23</v>
      </c>
      <c r="HX9" s="42">
        <v>11.2</v>
      </c>
      <c r="HY9" s="42">
        <v>11.15</v>
      </c>
      <c r="HZ9" s="42">
        <v>11.03</v>
      </c>
      <c r="IA9" s="42">
        <v>11.09</v>
      </c>
      <c r="IB9" s="42">
        <v>11.2</v>
      </c>
      <c r="IC9" s="42">
        <v>11.14</v>
      </c>
      <c r="ID9" s="42">
        <v>11.08</v>
      </c>
      <c r="IE9" s="42">
        <v>11.11</v>
      </c>
      <c r="IF9" s="42">
        <v>11.1</v>
      </c>
      <c r="IG9" s="42">
        <v>11.34</v>
      </c>
      <c r="IH9" s="42">
        <v>11.31</v>
      </c>
      <c r="II9" s="42">
        <v>11.49</v>
      </c>
      <c r="IJ9" s="42">
        <v>11.1</v>
      </c>
      <c r="IK9" s="42">
        <v>11.07</v>
      </c>
      <c r="IL9" s="42">
        <v>10.82</v>
      </c>
      <c r="IM9" s="42">
        <v>10.98</v>
      </c>
      <c r="IN9" s="42">
        <v>11.08</v>
      </c>
      <c r="IO9" s="42">
        <v>10.97</v>
      </c>
      <c r="IP9" s="42">
        <v>10.96</v>
      </c>
      <c r="IQ9" s="42">
        <v>10.91</v>
      </c>
    </row>
    <row r="10" spans="1:251" x14ac:dyDescent="0.25">
      <c r="A10" s="37" t="s">
        <v>21</v>
      </c>
      <c r="B10" s="42">
        <v>29.4</v>
      </c>
      <c r="C10" s="42">
        <v>29.610001</v>
      </c>
      <c r="D10" s="42">
        <v>28.969999000000001</v>
      </c>
      <c r="E10" s="42">
        <v>29.42</v>
      </c>
      <c r="F10" s="42">
        <v>29.389999</v>
      </c>
      <c r="G10" s="42">
        <v>29.24</v>
      </c>
      <c r="H10" s="42">
        <v>29.24</v>
      </c>
      <c r="I10" s="42">
        <v>29.57</v>
      </c>
      <c r="J10" s="42">
        <v>29.379999000000002</v>
      </c>
      <c r="K10" s="42">
        <v>29.450001</v>
      </c>
      <c r="L10" s="42">
        <v>29.41</v>
      </c>
      <c r="M10" s="42">
        <v>29.07</v>
      </c>
      <c r="N10" s="42">
        <v>28.700001</v>
      </c>
      <c r="O10" s="42">
        <v>28.32</v>
      </c>
      <c r="P10" s="42">
        <v>28.17</v>
      </c>
      <c r="Q10" s="42">
        <v>27.35</v>
      </c>
      <c r="R10" s="42">
        <v>27.25</v>
      </c>
      <c r="S10" s="42">
        <v>27.65</v>
      </c>
      <c r="T10" s="42">
        <v>27.129999000000002</v>
      </c>
      <c r="U10" s="42">
        <v>27.639999</v>
      </c>
      <c r="V10" s="42">
        <v>27.870000999999998</v>
      </c>
      <c r="W10" s="42">
        <v>27.91</v>
      </c>
      <c r="X10" s="42">
        <v>27.91</v>
      </c>
      <c r="Y10" s="42">
        <v>27.57</v>
      </c>
      <c r="Z10" s="42">
        <v>27.73</v>
      </c>
      <c r="AA10" s="42">
        <v>28.389999</v>
      </c>
      <c r="AB10" s="42">
        <v>29.67</v>
      </c>
      <c r="AC10" s="42">
        <v>29.84</v>
      </c>
      <c r="AD10" s="42">
        <v>30.43</v>
      </c>
      <c r="AE10" s="42">
        <v>30.42</v>
      </c>
      <c r="AF10" s="42">
        <v>30.639999</v>
      </c>
      <c r="AG10" s="42">
        <v>30.85</v>
      </c>
      <c r="AH10" s="42">
        <v>30.58</v>
      </c>
      <c r="AI10" s="42">
        <v>30.75</v>
      </c>
      <c r="AJ10" s="42">
        <v>30.27</v>
      </c>
      <c r="AK10" s="42">
        <v>30.129999000000002</v>
      </c>
      <c r="AL10" s="42">
        <v>29.379999000000002</v>
      </c>
      <c r="AM10" s="42">
        <v>28.91</v>
      </c>
      <c r="AN10" s="42">
        <v>28.940000999999999</v>
      </c>
      <c r="AO10" s="42">
        <v>29.370000999999998</v>
      </c>
      <c r="AP10" s="42">
        <v>29</v>
      </c>
      <c r="AQ10" s="42">
        <v>29.110001</v>
      </c>
      <c r="AR10" s="42">
        <v>28.889999</v>
      </c>
      <c r="AS10" s="42">
        <v>28.440000999999999</v>
      </c>
      <c r="AT10" s="42">
        <v>28.49</v>
      </c>
      <c r="AU10" s="42">
        <v>28.98</v>
      </c>
      <c r="AV10" s="42">
        <v>29.99</v>
      </c>
      <c r="AW10" s="42">
        <v>29.940000999999999</v>
      </c>
      <c r="AX10" s="42">
        <v>30.379999000000002</v>
      </c>
      <c r="AY10" s="42">
        <v>30.639999</v>
      </c>
      <c r="AZ10" s="42">
        <v>30.75</v>
      </c>
      <c r="BA10" s="42">
        <v>31.139999</v>
      </c>
      <c r="BB10" s="42">
        <v>31.209999</v>
      </c>
      <c r="BC10" s="42">
        <v>30.9</v>
      </c>
      <c r="BD10" s="42">
        <v>31.23</v>
      </c>
      <c r="BE10" s="42">
        <v>31.719999000000001</v>
      </c>
      <c r="BF10" s="42">
        <v>31.790001</v>
      </c>
      <c r="BG10" s="42">
        <v>31.66</v>
      </c>
      <c r="BH10" s="42">
        <v>31.91</v>
      </c>
      <c r="BI10" s="42">
        <v>32.099997999999999</v>
      </c>
      <c r="BJ10" s="42">
        <v>32.369999</v>
      </c>
      <c r="BK10" s="42">
        <v>32.349997999999999</v>
      </c>
      <c r="BL10" s="42">
        <v>32.330002</v>
      </c>
      <c r="BM10" s="42">
        <v>32.07</v>
      </c>
      <c r="BN10" s="42">
        <v>32.18</v>
      </c>
      <c r="BO10" s="42">
        <v>32.560001</v>
      </c>
      <c r="BP10" s="42">
        <v>32.470001000000003</v>
      </c>
      <c r="BQ10" s="42">
        <v>32.470001000000003</v>
      </c>
      <c r="BR10" s="42">
        <v>32.959999000000003</v>
      </c>
      <c r="BS10" s="42">
        <v>32.939999</v>
      </c>
      <c r="BT10" s="42">
        <v>33.07</v>
      </c>
      <c r="BU10" s="42">
        <v>32.849997999999999</v>
      </c>
      <c r="BV10" s="42">
        <v>33.25</v>
      </c>
      <c r="BW10" s="42">
        <v>33.270000000000003</v>
      </c>
      <c r="BX10" s="42">
        <v>33.599997999999999</v>
      </c>
      <c r="BY10" s="42">
        <v>33.139999000000003</v>
      </c>
      <c r="BZ10" s="42">
        <v>32.740001999999997</v>
      </c>
      <c r="CA10" s="42">
        <v>32.200001</v>
      </c>
      <c r="CB10" s="42">
        <v>32.189999</v>
      </c>
      <c r="CC10" s="42">
        <v>32.630001</v>
      </c>
      <c r="CD10" s="42">
        <v>32.32</v>
      </c>
      <c r="CE10" s="42">
        <v>32.110000999999997</v>
      </c>
      <c r="CF10" s="42">
        <v>32.439999</v>
      </c>
      <c r="CG10" s="42">
        <v>32.25</v>
      </c>
      <c r="CH10" s="42">
        <v>31.620000999999998</v>
      </c>
      <c r="CI10" s="42">
        <v>31.68</v>
      </c>
      <c r="CJ10" s="42">
        <v>31.780000999999999</v>
      </c>
      <c r="CK10" s="42">
        <v>30.530000999999999</v>
      </c>
      <c r="CL10" s="42">
        <v>30.82</v>
      </c>
      <c r="CM10" s="42">
        <v>31.139999</v>
      </c>
      <c r="CN10" s="42">
        <v>31.32</v>
      </c>
      <c r="CO10" s="42">
        <v>31.48</v>
      </c>
      <c r="CP10" s="42">
        <v>31.280000999999999</v>
      </c>
      <c r="CQ10" s="42">
        <v>30.860001</v>
      </c>
      <c r="CR10" s="42">
        <v>31.07</v>
      </c>
      <c r="CS10" s="42">
        <v>30.780000999999999</v>
      </c>
      <c r="CT10" s="42">
        <v>31.09</v>
      </c>
      <c r="CU10" s="42">
        <v>31.66</v>
      </c>
      <c r="CV10" s="42">
        <v>31.57</v>
      </c>
      <c r="CW10" s="42">
        <v>31.68</v>
      </c>
      <c r="CX10" s="42">
        <v>31.85</v>
      </c>
      <c r="CY10" s="42">
        <v>31.26</v>
      </c>
      <c r="CZ10" s="42">
        <v>31.549999</v>
      </c>
      <c r="DA10" s="42">
        <v>31.299999</v>
      </c>
      <c r="DB10" s="42">
        <v>31.280000999999999</v>
      </c>
      <c r="DC10" s="42">
        <v>31.110001</v>
      </c>
      <c r="DD10" s="42">
        <v>30.1</v>
      </c>
      <c r="DE10" s="42">
        <v>28.91</v>
      </c>
      <c r="DF10" s="42">
        <v>28.25</v>
      </c>
      <c r="DG10" s="42">
        <v>28.059999000000001</v>
      </c>
      <c r="DH10" s="42">
        <v>26.84</v>
      </c>
      <c r="DI10" s="42">
        <v>26.33</v>
      </c>
      <c r="DJ10" s="42">
        <v>26.360001</v>
      </c>
      <c r="DK10" s="42">
        <v>25.92</v>
      </c>
      <c r="DL10" s="42">
        <v>26.059999000000001</v>
      </c>
      <c r="DM10" s="42">
        <v>27.049999</v>
      </c>
      <c r="DN10" s="42">
        <v>26.99</v>
      </c>
      <c r="DO10" s="42">
        <v>27.129999000000002</v>
      </c>
      <c r="DP10" s="42">
        <v>27.02</v>
      </c>
      <c r="DQ10" s="42">
        <v>27.93</v>
      </c>
      <c r="DR10" s="42">
        <v>27.790001</v>
      </c>
      <c r="DS10" s="42">
        <v>28.07</v>
      </c>
      <c r="DT10" s="42">
        <v>27.389999</v>
      </c>
      <c r="DU10" s="42">
        <v>27.51</v>
      </c>
      <c r="DV10" s="42">
        <v>27.74</v>
      </c>
      <c r="DW10" s="42">
        <v>27.65</v>
      </c>
      <c r="DX10" s="42">
        <v>28.15</v>
      </c>
      <c r="DY10" s="42">
        <v>28.15</v>
      </c>
      <c r="DZ10" s="42">
        <v>28.110001</v>
      </c>
      <c r="EA10" s="42">
        <v>27.77</v>
      </c>
      <c r="EB10" s="42">
        <v>28.129999000000002</v>
      </c>
      <c r="EC10" s="42">
        <v>28.450001</v>
      </c>
      <c r="ED10" s="42">
        <v>28.299999</v>
      </c>
      <c r="EE10" s="42">
        <v>28.450001</v>
      </c>
      <c r="EF10" s="42">
        <v>29</v>
      </c>
      <c r="EG10" s="42">
        <v>29.42</v>
      </c>
      <c r="EH10" s="42">
        <v>29.65</v>
      </c>
      <c r="EI10" s="42">
        <v>29.66</v>
      </c>
      <c r="EJ10" s="42">
        <v>29.879999000000002</v>
      </c>
      <c r="EK10" s="42">
        <v>29.870000999999998</v>
      </c>
      <c r="EL10" s="42">
        <v>29.719999000000001</v>
      </c>
      <c r="EM10" s="42">
        <v>30.129999000000002</v>
      </c>
      <c r="EN10" s="42">
        <v>30.33</v>
      </c>
      <c r="EO10" s="42">
        <v>30.6</v>
      </c>
      <c r="EP10" s="42">
        <v>30.58</v>
      </c>
      <c r="EQ10" s="42">
        <v>30.959999</v>
      </c>
      <c r="ER10" s="42">
        <v>30.780000999999999</v>
      </c>
      <c r="ES10" s="42">
        <v>30.9</v>
      </c>
      <c r="ET10" s="42">
        <v>30.91</v>
      </c>
      <c r="EU10" s="42">
        <v>30.709999</v>
      </c>
      <c r="EV10" s="42">
        <v>29.809999000000001</v>
      </c>
      <c r="EW10" s="42">
        <v>30.219999000000001</v>
      </c>
      <c r="EX10" s="42">
        <v>30.530000999999999</v>
      </c>
      <c r="EY10" s="42">
        <v>30.780000999999999</v>
      </c>
      <c r="EZ10" s="42">
        <v>30.809999000000001</v>
      </c>
      <c r="FA10" s="42">
        <v>31.040001</v>
      </c>
      <c r="FB10" s="42">
        <v>31.32</v>
      </c>
      <c r="FC10" s="42">
        <v>31.42</v>
      </c>
      <c r="FD10" s="42">
        <v>30.92</v>
      </c>
      <c r="FE10" s="42">
        <v>30.540001</v>
      </c>
      <c r="FF10" s="42">
        <v>29.940000999999999</v>
      </c>
      <c r="FG10" s="42">
        <v>30.01</v>
      </c>
      <c r="FH10" s="42">
        <v>30.299999</v>
      </c>
      <c r="FI10" s="42">
        <v>30.610001</v>
      </c>
      <c r="FJ10" s="42">
        <v>29.84</v>
      </c>
      <c r="FK10" s="42">
        <v>29.99</v>
      </c>
      <c r="FL10" s="42">
        <v>30.59</v>
      </c>
      <c r="FM10" s="42">
        <v>30.299999</v>
      </c>
      <c r="FN10" s="42">
        <v>30.540001</v>
      </c>
      <c r="FO10" s="42">
        <v>30.34</v>
      </c>
      <c r="FP10" s="42">
        <v>30.24</v>
      </c>
      <c r="FQ10" s="42">
        <v>29.309999000000001</v>
      </c>
      <c r="FR10" s="42">
        <v>29.620000999999998</v>
      </c>
      <c r="FS10" s="42">
        <v>29.85</v>
      </c>
      <c r="FT10" s="42">
        <v>29.99</v>
      </c>
      <c r="FU10" s="42">
        <v>30.280000999999999</v>
      </c>
      <c r="FV10" s="42">
        <v>29.35</v>
      </c>
      <c r="FW10" s="42">
        <v>29.82</v>
      </c>
      <c r="FX10" s="42">
        <v>29.959999</v>
      </c>
      <c r="FY10" s="42">
        <v>29.700001</v>
      </c>
      <c r="FZ10" s="42">
        <v>30.219999000000001</v>
      </c>
      <c r="GA10" s="42">
        <v>29.82</v>
      </c>
      <c r="GB10" s="42">
        <v>29.35</v>
      </c>
      <c r="GC10" s="42">
        <v>29.35</v>
      </c>
      <c r="GD10" s="42">
        <v>29.25</v>
      </c>
      <c r="GE10" s="42">
        <v>28.99</v>
      </c>
      <c r="GF10" s="42">
        <v>29.27</v>
      </c>
      <c r="GG10" s="42">
        <v>28.809999000000001</v>
      </c>
      <c r="GH10" s="42">
        <v>28.73</v>
      </c>
      <c r="GI10" s="42">
        <v>29.870000999999998</v>
      </c>
      <c r="GJ10" s="42">
        <v>30.51</v>
      </c>
      <c r="GK10" s="42">
        <v>30.27</v>
      </c>
      <c r="GL10" s="42">
        <v>30.139999</v>
      </c>
      <c r="GM10" s="42">
        <v>29.639999</v>
      </c>
      <c r="GN10" s="42">
        <v>29.49</v>
      </c>
      <c r="GO10" s="42">
        <v>29.879999000000002</v>
      </c>
      <c r="GP10" s="42">
        <v>30.59</v>
      </c>
      <c r="GQ10" s="42">
        <v>31.08</v>
      </c>
      <c r="GR10" s="42">
        <v>30.780000999999999</v>
      </c>
      <c r="GS10" s="42">
        <v>31.23</v>
      </c>
      <c r="GT10" s="42">
        <v>31.66</v>
      </c>
      <c r="GU10" s="42">
        <v>31.889999</v>
      </c>
      <c r="GV10" s="42">
        <v>31.4</v>
      </c>
      <c r="GW10" s="42">
        <v>31.629999000000002</v>
      </c>
      <c r="GX10" s="42">
        <v>31.950001</v>
      </c>
      <c r="GY10" s="42">
        <v>32.07</v>
      </c>
      <c r="GZ10" s="42">
        <v>31.9</v>
      </c>
      <c r="HA10" s="42">
        <v>32</v>
      </c>
      <c r="HB10" s="42">
        <v>32.419998</v>
      </c>
      <c r="HC10" s="42">
        <v>32.700001</v>
      </c>
      <c r="HD10" s="42">
        <v>32.740001999999997</v>
      </c>
      <c r="HE10" s="42">
        <v>32.150002000000001</v>
      </c>
      <c r="HF10" s="42">
        <v>32.119999</v>
      </c>
      <c r="HG10" s="42">
        <v>31.73</v>
      </c>
      <c r="HH10" s="42">
        <v>31.950001</v>
      </c>
      <c r="HI10" s="42">
        <v>31.66</v>
      </c>
      <c r="HJ10" s="42">
        <v>31</v>
      </c>
      <c r="HK10" s="42">
        <v>31.35</v>
      </c>
      <c r="HL10" s="42">
        <v>31.26</v>
      </c>
      <c r="HM10" s="42">
        <v>30.49</v>
      </c>
      <c r="HN10" s="42">
        <v>30.309999000000001</v>
      </c>
      <c r="HO10" s="42">
        <v>30.6</v>
      </c>
      <c r="HP10" s="42">
        <v>30.66</v>
      </c>
      <c r="HQ10" s="42">
        <v>30.83</v>
      </c>
      <c r="HR10" s="42">
        <v>30.969999000000001</v>
      </c>
      <c r="HS10" s="42">
        <v>31.299999</v>
      </c>
      <c r="HT10" s="42">
        <v>31.23</v>
      </c>
      <c r="HU10" s="42">
        <v>31.49</v>
      </c>
      <c r="HV10" s="42">
        <v>31.59</v>
      </c>
      <c r="HW10" s="42">
        <v>31.690000999999999</v>
      </c>
      <c r="HX10" s="42">
        <v>31.540001</v>
      </c>
      <c r="HY10" s="42">
        <v>31.68</v>
      </c>
      <c r="HZ10" s="42">
        <v>31.379999000000002</v>
      </c>
      <c r="IA10" s="42">
        <v>31.26</v>
      </c>
      <c r="IB10" s="42">
        <v>31.030000999999999</v>
      </c>
      <c r="IC10" s="42">
        <v>30.65</v>
      </c>
      <c r="ID10" s="42">
        <v>30.120000999999998</v>
      </c>
      <c r="IE10" s="42">
        <v>30.190000999999999</v>
      </c>
      <c r="IF10" s="42">
        <v>30.190000999999999</v>
      </c>
      <c r="IG10" s="42">
        <v>30.790001</v>
      </c>
      <c r="IH10" s="42">
        <v>30.709999</v>
      </c>
      <c r="II10" s="42">
        <v>30.790001</v>
      </c>
      <c r="IJ10" s="42">
        <v>30.4</v>
      </c>
      <c r="IK10" s="42">
        <v>30.26</v>
      </c>
      <c r="IL10" s="42">
        <v>30.280000999999999</v>
      </c>
      <c r="IM10" s="42">
        <v>30.26</v>
      </c>
      <c r="IN10" s="42">
        <v>30.52</v>
      </c>
      <c r="IO10" s="42">
        <v>30.379999000000002</v>
      </c>
      <c r="IP10" s="42">
        <v>30.219999000000001</v>
      </c>
      <c r="IQ10" s="42">
        <v>29.92</v>
      </c>
    </row>
    <row r="15" spans="1:251" x14ac:dyDescent="0.25">
      <c r="A15" s="2" t="s">
        <v>28</v>
      </c>
      <c r="B15" t="s" vm="32">
        <v>29</v>
      </c>
      <c r="H15" t="str" vm="32">
        <f>B15</f>
        <v>ASB</v>
      </c>
    </row>
    <row r="16" spans="1:251" x14ac:dyDescent="0.25">
      <c r="A16" s="2" t="s">
        <v>30</v>
      </c>
      <c r="B16" t="s" vm="33">
        <v>31</v>
      </c>
      <c r="H16" t="str" vm="33">
        <f>B16</f>
        <v>Dic</v>
      </c>
    </row>
    <row r="18" spans="1:13" x14ac:dyDescent="0.25">
      <c r="A18" s="2" t="s">
        <v>13</v>
      </c>
      <c r="B18" t="s">
        <v>32</v>
      </c>
      <c r="C18" t="s">
        <v>33</v>
      </c>
      <c r="D18" t="s">
        <v>34</v>
      </c>
      <c r="E18" t="s">
        <v>35</v>
      </c>
      <c r="F18" t="s">
        <v>14</v>
      </c>
      <c r="H18" s="40" t="s">
        <v>22</v>
      </c>
      <c r="I18" s="40" t="s">
        <v>36</v>
      </c>
      <c r="J18" s="40" t="s">
        <v>37</v>
      </c>
      <c r="K18" s="40" t="s">
        <v>38</v>
      </c>
      <c r="L18" s="40" t="s">
        <v>39</v>
      </c>
      <c r="M18" s="40" t="s">
        <v>40</v>
      </c>
    </row>
    <row r="19" spans="1:13" x14ac:dyDescent="0.25">
      <c r="A19" s="41">
        <v>44896</v>
      </c>
      <c r="B19" s="42">
        <v>471666</v>
      </c>
      <c r="C19" s="42">
        <v>2.42</v>
      </c>
      <c r="D19" s="42">
        <v>2.4500000000000002</v>
      </c>
      <c r="E19" s="42">
        <v>2.34</v>
      </c>
      <c r="F19" s="42">
        <v>2.35</v>
      </c>
      <c r="H19" s="41">
        <f t="shared" ref="H19:M19" si="0">A19</f>
        <v>44896</v>
      </c>
      <c r="I19" s="1">
        <f t="shared" si="0"/>
        <v>471666</v>
      </c>
      <c r="J19">
        <f t="shared" si="0"/>
        <v>2.42</v>
      </c>
      <c r="K19">
        <f t="shared" si="0"/>
        <v>2.4500000000000002</v>
      </c>
      <c r="L19">
        <f t="shared" si="0"/>
        <v>2.34</v>
      </c>
      <c r="M19">
        <f t="shared" si="0"/>
        <v>2.35</v>
      </c>
    </row>
    <row r="20" spans="1:13" x14ac:dyDescent="0.25">
      <c r="A20" s="41">
        <v>44897</v>
      </c>
      <c r="B20" s="42">
        <v>460484</v>
      </c>
      <c r="C20" s="42">
        <v>2.3199999999999998</v>
      </c>
      <c r="D20" s="42">
        <v>2.35</v>
      </c>
      <c r="E20" s="42">
        <v>2.27</v>
      </c>
      <c r="F20" s="42">
        <v>2.27</v>
      </c>
      <c r="H20" s="41">
        <f t="shared" ref="H20:H37" si="1">A20</f>
        <v>44897</v>
      </c>
      <c r="I20" s="1">
        <f t="shared" ref="I20:I37" si="2">B20</f>
        <v>460484</v>
      </c>
      <c r="J20">
        <f t="shared" ref="J20:J37" si="3">C20</f>
        <v>2.3199999999999998</v>
      </c>
      <c r="K20">
        <f t="shared" ref="K20:K37" si="4">D20</f>
        <v>2.35</v>
      </c>
      <c r="L20">
        <f t="shared" ref="L20:L37" si="5">E20</f>
        <v>2.27</v>
      </c>
      <c r="M20">
        <f t="shared" ref="M20:M37" si="6">F20</f>
        <v>2.27</v>
      </c>
    </row>
    <row r="21" spans="1:13" x14ac:dyDescent="0.25">
      <c r="A21" s="41">
        <v>44900</v>
      </c>
      <c r="B21" s="42">
        <v>312722</v>
      </c>
      <c r="C21" s="42">
        <v>2.2799999999999998</v>
      </c>
      <c r="D21" s="42">
        <v>2.31</v>
      </c>
      <c r="E21" s="42">
        <v>2.25</v>
      </c>
      <c r="F21" s="42">
        <v>2.2599999999999998</v>
      </c>
      <c r="H21" s="41">
        <f t="shared" si="1"/>
        <v>44900</v>
      </c>
      <c r="I21" s="1">
        <f t="shared" si="2"/>
        <v>312722</v>
      </c>
      <c r="J21">
        <f t="shared" si="3"/>
        <v>2.2799999999999998</v>
      </c>
      <c r="K21">
        <f t="shared" si="4"/>
        <v>2.31</v>
      </c>
      <c r="L21">
        <f t="shared" si="5"/>
        <v>2.25</v>
      </c>
      <c r="M21">
        <f t="shared" si="6"/>
        <v>2.2599999999999998</v>
      </c>
    </row>
    <row r="22" spans="1:13" x14ac:dyDescent="0.25">
      <c r="A22" s="41">
        <v>44901</v>
      </c>
      <c r="B22" s="42">
        <v>1898315</v>
      </c>
      <c r="C22" s="42">
        <v>2.2599999999999998</v>
      </c>
      <c r="D22" s="42">
        <v>2.2599999999999998</v>
      </c>
      <c r="E22" s="42">
        <v>2.15</v>
      </c>
      <c r="F22" s="42">
        <v>2.17</v>
      </c>
      <c r="H22" s="41">
        <f t="shared" si="1"/>
        <v>44901</v>
      </c>
      <c r="I22" s="1">
        <f t="shared" si="2"/>
        <v>1898315</v>
      </c>
      <c r="J22">
        <f t="shared" si="3"/>
        <v>2.2599999999999998</v>
      </c>
      <c r="K22">
        <f t="shared" si="4"/>
        <v>2.2599999999999998</v>
      </c>
      <c r="L22">
        <f t="shared" si="5"/>
        <v>2.15</v>
      </c>
      <c r="M22">
        <f t="shared" si="6"/>
        <v>2.17</v>
      </c>
    </row>
    <row r="23" spans="1:13" x14ac:dyDescent="0.25">
      <c r="A23" s="41">
        <v>44902</v>
      </c>
      <c r="B23" s="42">
        <v>749870</v>
      </c>
      <c r="C23" s="42">
        <v>2.19</v>
      </c>
      <c r="D23" s="42">
        <v>2.19</v>
      </c>
      <c r="E23" s="42">
        <v>2.13</v>
      </c>
      <c r="F23" s="42">
        <v>2.14</v>
      </c>
      <c r="H23" s="41">
        <f t="shared" si="1"/>
        <v>44902</v>
      </c>
      <c r="I23" s="1">
        <f t="shared" si="2"/>
        <v>749870</v>
      </c>
      <c r="J23">
        <f t="shared" si="3"/>
        <v>2.19</v>
      </c>
      <c r="K23">
        <f t="shared" si="4"/>
        <v>2.19</v>
      </c>
      <c r="L23">
        <f t="shared" si="5"/>
        <v>2.13</v>
      </c>
      <c r="M23">
        <f t="shared" si="6"/>
        <v>2.14</v>
      </c>
    </row>
    <row r="24" spans="1:13" x14ac:dyDescent="0.25">
      <c r="A24" s="41">
        <v>44903</v>
      </c>
      <c r="B24" s="42">
        <v>627057</v>
      </c>
      <c r="C24" s="42">
        <v>2.15</v>
      </c>
      <c r="D24" s="42">
        <v>2.16</v>
      </c>
      <c r="E24" s="42">
        <v>2.13</v>
      </c>
      <c r="F24" s="42">
        <v>2.14</v>
      </c>
      <c r="H24" s="41">
        <f t="shared" si="1"/>
        <v>44903</v>
      </c>
      <c r="I24" s="1">
        <f t="shared" si="2"/>
        <v>627057</v>
      </c>
      <c r="J24">
        <f t="shared" si="3"/>
        <v>2.15</v>
      </c>
      <c r="K24">
        <f t="shared" si="4"/>
        <v>2.16</v>
      </c>
      <c r="L24">
        <f t="shared" si="5"/>
        <v>2.13</v>
      </c>
      <c r="M24">
        <f t="shared" si="6"/>
        <v>2.14</v>
      </c>
    </row>
    <row r="25" spans="1:13" x14ac:dyDescent="0.25">
      <c r="A25" s="41">
        <v>44904</v>
      </c>
      <c r="B25" s="42">
        <v>570761</v>
      </c>
      <c r="C25" s="42">
        <v>2.16</v>
      </c>
      <c r="D25" s="42">
        <v>2.16</v>
      </c>
      <c r="E25" s="42">
        <v>2.11</v>
      </c>
      <c r="F25" s="42">
        <v>2.12</v>
      </c>
      <c r="H25" s="41">
        <f t="shared" si="1"/>
        <v>44904</v>
      </c>
      <c r="I25" s="1">
        <f t="shared" si="2"/>
        <v>570761</v>
      </c>
      <c r="J25">
        <f t="shared" si="3"/>
        <v>2.16</v>
      </c>
      <c r="K25">
        <f t="shared" si="4"/>
        <v>2.16</v>
      </c>
      <c r="L25">
        <f t="shared" si="5"/>
        <v>2.11</v>
      </c>
      <c r="M25">
        <f t="shared" si="6"/>
        <v>2.12</v>
      </c>
    </row>
    <row r="26" spans="1:13" x14ac:dyDescent="0.25">
      <c r="A26" s="41">
        <v>44907</v>
      </c>
      <c r="B26" s="42">
        <v>800510</v>
      </c>
      <c r="C26" s="42">
        <v>2.0699999999999998</v>
      </c>
      <c r="D26" s="42">
        <v>2.1</v>
      </c>
      <c r="E26" s="42">
        <v>2.0499999999999998</v>
      </c>
      <c r="F26" s="42">
        <v>2.0699999999999998</v>
      </c>
      <c r="H26" s="41">
        <f t="shared" si="1"/>
        <v>44907</v>
      </c>
      <c r="I26" s="1">
        <f t="shared" si="2"/>
        <v>800510</v>
      </c>
      <c r="J26">
        <f t="shared" si="3"/>
        <v>2.0699999999999998</v>
      </c>
      <c r="K26">
        <f t="shared" si="4"/>
        <v>2.1</v>
      </c>
      <c r="L26">
        <f t="shared" si="5"/>
        <v>2.0499999999999998</v>
      </c>
      <c r="M26">
        <f t="shared" si="6"/>
        <v>2.0699999999999998</v>
      </c>
    </row>
    <row r="27" spans="1:13" x14ac:dyDescent="0.25">
      <c r="A27" s="41">
        <v>44908</v>
      </c>
      <c r="B27" s="42">
        <v>988020</v>
      </c>
      <c r="C27" s="42">
        <v>2.06</v>
      </c>
      <c r="D27" s="42">
        <v>2.11</v>
      </c>
      <c r="E27" s="42">
        <v>2.06</v>
      </c>
      <c r="F27" s="42">
        <v>2.1</v>
      </c>
      <c r="H27" s="41">
        <f t="shared" si="1"/>
        <v>44908</v>
      </c>
      <c r="I27" s="1">
        <f t="shared" si="2"/>
        <v>988020</v>
      </c>
      <c r="J27">
        <f t="shared" si="3"/>
        <v>2.06</v>
      </c>
      <c r="K27">
        <f t="shared" si="4"/>
        <v>2.11</v>
      </c>
      <c r="L27">
        <f t="shared" si="5"/>
        <v>2.06</v>
      </c>
      <c r="M27">
        <f t="shared" si="6"/>
        <v>2.1</v>
      </c>
    </row>
    <row r="28" spans="1:13" x14ac:dyDescent="0.25">
      <c r="A28" s="41">
        <v>44909</v>
      </c>
      <c r="B28" s="42">
        <v>835361</v>
      </c>
      <c r="C28" s="42">
        <v>2.1</v>
      </c>
      <c r="D28" s="42">
        <v>2.17</v>
      </c>
      <c r="E28" s="42">
        <v>2.1</v>
      </c>
      <c r="F28" s="42">
        <v>2.16</v>
      </c>
      <c r="H28" s="41">
        <f t="shared" si="1"/>
        <v>44909</v>
      </c>
      <c r="I28" s="1">
        <f t="shared" si="2"/>
        <v>835361</v>
      </c>
      <c r="J28">
        <f t="shared" si="3"/>
        <v>2.1</v>
      </c>
      <c r="K28">
        <f t="shared" si="4"/>
        <v>2.17</v>
      </c>
      <c r="L28">
        <f t="shared" si="5"/>
        <v>2.1</v>
      </c>
      <c r="M28">
        <f t="shared" si="6"/>
        <v>2.16</v>
      </c>
    </row>
    <row r="29" spans="1:13" x14ac:dyDescent="0.25">
      <c r="A29" s="41">
        <v>44910</v>
      </c>
      <c r="B29" s="42">
        <v>499908</v>
      </c>
      <c r="C29" s="42">
        <v>2.16</v>
      </c>
      <c r="D29" s="42">
        <v>2.17</v>
      </c>
      <c r="E29" s="42">
        <v>2.11</v>
      </c>
      <c r="F29" s="42">
        <v>2.13</v>
      </c>
      <c r="H29" s="41">
        <f t="shared" si="1"/>
        <v>44910</v>
      </c>
      <c r="I29" s="1">
        <f t="shared" si="2"/>
        <v>499908</v>
      </c>
      <c r="J29">
        <f t="shared" si="3"/>
        <v>2.16</v>
      </c>
      <c r="K29">
        <f t="shared" si="4"/>
        <v>2.17</v>
      </c>
      <c r="L29">
        <f t="shared" si="5"/>
        <v>2.11</v>
      </c>
      <c r="M29">
        <f t="shared" si="6"/>
        <v>2.13</v>
      </c>
    </row>
    <row r="30" spans="1:13" x14ac:dyDescent="0.25">
      <c r="A30" s="41">
        <v>44911</v>
      </c>
      <c r="B30" s="42">
        <v>901493</v>
      </c>
      <c r="C30" s="42">
        <v>2.13</v>
      </c>
      <c r="D30" s="42">
        <v>2.13</v>
      </c>
      <c r="E30" s="42">
        <v>2.09</v>
      </c>
      <c r="F30" s="42">
        <v>2.09</v>
      </c>
      <c r="H30" s="41">
        <f t="shared" si="1"/>
        <v>44911</v>
      </c>
      <c r="I30" s="1">
        <f t="shared" si="2"/>
        <v>901493</v>
      </c>
      <c r="J30">
        <f t="shared" si="3"/>
        <v>2.13</v>
      </c>
      <c r="K30">
        <f t="shared" si="4"/>
        <v>2.13</v>
      </c>
      <c r="L30">
        <f t="shared" si="5"/>
        <v>2.09</v>
      </c>
      <c r="M30">
        <f t="shared" si="6"/>
        <v>2.09</v>
      </c>
    </row>
    <row r="31" spans="1:13" x14ac:dyDescent="0.25">
      <c r="A31" s="41">
        <v>44914</v>
      </c>
      <c r="B31" s="42">
        <v>738515</v>
      </c>
      <c r="C31" s="42">
        <v>2.09</v>
      </c>
      <c r="D31" s="42">
        <v>2.14</v>
      </c>
      <c r="E31" s="42">
        <v>2.09</v>
      </c>
      <c r="F31" s="42">
        <v>2.11</v>
      </c>
      <c r="H31" s="41">
        <f t="shared" si="1"/>
        <v>44914</v>
      </c>
      <c r="I31" s="1">
        <f t="shared" si="2"/>
        <v>738515</v>
      </c>
      <c r="J31">
        <f t="shared" si="3"/>
        <v>2.09</v>
      </c>
      <c r="K31">
        <f t="shared" si="4"/>
        <v>2.14</v>
      </c>
      <c r="L31">
        <f t="shared" si="5"/>
        <v>2.09</v>
      </c>
      <c r="M31">
        <f t="shared" si="6"/>
        <v>2.11</v>
      </c>
    </row>
    <row r="32" spans="1:13" x14ac:dyDescent="0.25">
      <c r="A32" s="41">
        <v>44915</v>
      </c>
      <c r="B32" s="42">
        <v>620499</v>
      </c>
      <c r="C32" s="42">
        <v>2.12</v>
      </c>
      <c r="D32" s="42">
        <v>2.12</v>
      </c>
      <c r="E32" s="42">
        <v>2.09</v>
      </c>
      <c r="F32" s="42">
        <v>2.1</v>
      </c>
      <c r="H32" s="41">
        <f t="shared" si="1"/>
        <v>44915</v>
      </c>
      <c r="I32" s="1">
        <f t="shared" si="2"/>
        <v>620499</v>
      </c>
      <c r="J32">
        <f t="shared" si="3"/>
        <v>2.12</v>
      </c>
      <c r="K32">
        <f t="shared" si="4"/>
        <v>2.12</v>
      </c>
      <c r="L32">
        <f t="shared" si="5"/>
        <v>2.09</v>
      </c>
      <c r="M32">
        <f t="shared" si="6"/>
        <v>2.1</v>
      </c>
    </row>
    <row r="33" spans="1:13" x14ac:dyDescent="0.25">
      <c r="A33" s="41">
        <v>44916</v>
      </c>
      <c r="B33" s="42">
        <v>348517</v>
      </c>
      <c r="C33" s="42">
        <v>2.11</v>
      </c>
      <c r="D33" s="42">
        <v>2.15</v>
      </c>
      <c r="E33" s="42">
        <v>2.09</v>
      </c>
      <c r="F33" s="42">
        <v>2.15</v>
      </c>
      <c r="H33" s="41">
        <f t="shared" si="1"/>
        <v>44916</v>
      </c>
      <c r="I33" s="1">
        <f t="shared" si="2"/>
        <v>348517</v>
      </c>
      <c r="J33">
        <f t="shared" si="3"/>
        <v>2.11</v>
      </c>
      <c r="K33">
        <f t="shared" si="4"/>
        <v>2.15</v>
      </c>
      <c r="L33">
        <f t="shared" si="5"/>
        <v>2.09</v>
      </c>
      <c r="M33">
        <f t="shared" si="6"/>
        <v>2.15</v>
      </c>
    </row>
    <row r="34" spans="1:13" x14ac:dyDescent="0.25">
      <c r="A34" s="41">
        <v>44917</v>
      </c>
      <c r="B34" s="42">
        <v>489796</v>
      </c>
      <c r="C34" s="42">
        <v>2.15</v>
      </c>
      <c r="D34" s="42">
        <v>2.2000000000000002</v>
      </c>
      <c r="E34" s="42">
        <v>2.13</v>
      </c>
      <c r="F34" s="42">
        <v>2.17</v>
      </c>
      <c r="H34" s="41">
        <f t="shared" si="1"/>
        <v>44917</v>
      </c>
      <c r="I34" s="1">
        <f t="shared" si="2"/>
        <v>489796</v>
      </c>
      <c r="J34">
        <f t="shared" si="3"/>
        <v>2.15</v>
      </c>
      <c r="K34">
        <f t="shared" si="4"/>
        <v>2.2000000000000002</v>
      </c>
      <c r="L34">
        <f t="shared" si="5"/>
        <v>2.13</v>
      </c>
      <c r="M34">
        <f t="shared" si="6"/>
        <v>2.17</v>
      </c>
    </row>
    <row r="35" spans="1:13" x14ac:dyDescent="0.25">
      <c r="A35" s="41">
        <v>44918</v>
      </c>
      <c r="B35" s="42">
        <v>282646</v>
      </c>
      <c r="C35" s="42">
        <v>2.13</v>
      </c>
      <c r="D35" s="42">
        <v>2.16</v>
      </c>
      <c r="E35" s="42">
        <v>2.1</v>
      </c>
      <c r="F35" s="42">
        <v>2.13</v>
      </c>
      <c r="H35" s="41">
        <f t="shared" si="1"/>
        <v>44918</v>
      </c>
      <c r="I35" s="1">
        <f t="shared" si="2"/>
        <v>282646</v>
      </c>
      <c r="J35">
        <f t="shared" si="3"/>
        <v>2.13</v>
      </c>
      <c r="K35">
        <f t="shared" si="4"/>
        <v>2.16</v>
      </c>
      <c r="L35">
        <f t="shared" si="5"/>
        <v>2.1</v>
      </c>
      <c r="M35">
        <f t="shared" si="6"/>
        <v>2.13</v>
      </c>
    </row>
    <row r="36" spans="1:13" x14ac:dyDescent="0.25">
      <c r="A36" s="41">
        <v>44923</v>
      </c>
      <c r="B36" s="42">
        <v>163561</v>
      </c>
      <c r="C36" s="42">
        <v>2.14</v>
      </c>
      <c r="D36" s="42">
        <v>2.14</v>
      </c>
      <c r="E36" s="42">
        <v>2.1</v>
      </c>
      <c r="F36" s="42">
        <v>2.11</v>
      </c>
      <c r="H36" s="41">
        <f t="shared" si="1"/>
        <v>44923</v>
      </c>
      <c r="I36" s="1">
        <f t="shared" si="2"/>
        <v>163561</v>
      </c>
      <c r="J36">
        <f t="shared" si="3"/>
        <v>2.14</v>
      </c>
      <c r="K36">
        <f t="shared" si="4"/>
        <v>2.14</v>
      </c>
      <c r="L36">
        <f t="shared" si="5"/>
        <v>2.1</v>
      </c>
      <c r="M36">
        <f t="shared" si="6"/>
        <v>2.11</v>
      </c>
    </row>
    <row r="37" spans="1:13" x14ac:dyDescent="0.25">
      <c r="A37" s="41">
        <v>44924</v>
      </c>
      <c r="B37" s="42">
        <v>114420</v>
      </c>
      <c r="C37" s="42">
        <v>2.14</v>
      </c>
      <c r="D37" s="42">
        <v>2.15</v>
      </c>
      <c r="E37" s="42">
        <v>2.1</v>
      </c>
      <c r="F37" s="42">
        <v>2.11</v>
      </c>
      <c r="H37" s="41">
        <f t="shared" si="1"/>
        <v>44924</v>
      </c>
      <c r="I37" s="1">
        <f t="shared" si="2"/>
        <v>114420</v>
      </c>
      <c r="J37">
        <f t="shared" si="3"/>
        <v>2.14</v>
      </c>
      <c r="K37">
        <f t="shared" si="4"/>
        <v>2.15</v>
      </c>
      <c r="L37">
        <f t="shared" si="5"/>
        <v>2.1</v>
      </c>
      <c r="M37">
        <f t="shared" si="6"/>
        <v>2.11</v>
      </c>
    </row>
  </sheetData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i c k e r _ 8 e e 0 d 3 5 a - 5 f c 3 - 4 4 c 1 - 8 8 b f - 4 8 4 9 e 9 1 1 e 3 6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 T i c k e r < / s t r i n g > < / k e y > < v a l u e > < i n t > 7 3 < / i n t > < / v a l u e > < / i t e m > < i t e m > < k e y > < s t r i n g > S t o c k < / s t r i n g > < / k e y > < v a l u e > < i n t > 6 9 < / i n t > < / v a l u e > < / i t e m > < i t e m > < k e y > < s t r i n g > I n d u s t r y < / s t r i n g > < / k e y > < v a l u e > < i n t > 8 7 < / i n t > < / v a l u e > < / i t e m > < / C o l u m n W i d t h s > < C o l u m n D i s p l a y I n d e x > < i t e m > < k e y > < s t r i n g > T i c k e r < / s t r i n g > < / k e y > < v a l u e > < i n t > 0 < / i n t > < / v a l u e > < / i t e m > < i t e m > < k e y > < s t r i n g > S t o c k < / s t r i n g > < / k e y > < v a l u e > < i n t > 1 < / i n t > < / v a l u e > < / i t e m > < i t e m > < k e y > < s t r i n g > I n d u s t r y 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 T i c k e r 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 T i c k e r 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 C o l u m n s \ T i c k e r < / K e y > < / D i a g r a m O b j e c t K e y > < D i a g r a m O b j e c t K e y > < K e y > C o l u m n s \ S t o c k < / K e y > < / D i a g r a m O b j e c t K e y > < D i a g r a m O b j e c t K e y > < K e y > C o l u m n s \ I n d u s t r y 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 C o l u m n s \ T i c k e r 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 T a b l a T i c k e r 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 T a b l a T i c k e r 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 C o l u m n s \ T i c k e r < / K e y > < / D i a g r a m O b j e c t K e y > < D i a g r a m O b j e c t K e y > < K e y > C o l u m n s \ S t o c k < / K e y > < / D i a g r a m O b j e c t K e y > < D i a g r a m O b j e c t K e y > < K e y > C o l u m n s \ I n d u s t r y 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 C o l u m n s \ T i c k e r 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 T a b l a T i c k e r < / K e y > < / D i a g r a m O b j e c t K e y > < D i a g r a m O b j e c t K e y > < K e y > A c t i o n s \ A d d   t o   h i e r a r c h y   F o r   & l t ; T a b l e s \ T a b l a T i c k e r \ H i e r a r c h i e s \ J e r a r q u � a S t o c k & g t ; < / K e y > < / D i a g r a m O b j e c t K e y > < D i a g r a m O b j e c t K e y > < K e y > A c t i o n s \ M o v e   t o   a   H i e r a r c h y   i n   T a b l e   T a b l a T i c k e r < / K e y > < / D i a g r a m O b j e c t K e y > < D i a g r a m O b j e c t K e y > < K e y > A c t i o n s \ M o v e   i n t o   h i e r a r c h y   F o r   & l t ; T a b l e s \ T a b l a T i c k e r \ H i e r a r c h i e s \ J e r a r q u � a S t o c k & g t ; 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 T a g s \ T a b l e s \ & l t ; T a b l e s \ e q u i t y   A X & g t ; < / K e y > < / D i a g r a m O b j e c t K e y > < D i a g r a m O b j e c t K e y > < K e y > D y n a m i c   T a g s \ T a b l e s \ & l t ; T a b l e s \ L e d g e r & g t ; < / K e y > < / D i a g r a m O b j e c t K e y > < D i a g r a m O b j e c t K e y > < K e y > D y n a m i c   T a g s \ T a b l e s \ & l t ; T a b l e s \ T a b l a T i c k e r & g t ; < / K e y > < / D i a g r a m O b j e c t K e y > < D i a g r a m O b j e c t K e y > < K e y > D y n a m i c   T a g s \ H i e r a r c h i e s \ & l t ; T a b l e s \ T a b l a T i c k e r \ H i e r a r c h i e s \ J e r a r q u � a S t o c k & g t ; < / K e y > < / D i a g r a m O b j e c t K e y > < D i a g r a m O b j e c t K e y > < K e y > T a b l e s \ e q u i t y   A X < / K e y > < / D i a g r a m O b j e c t K e y > < D i a g r a m O b j e c t K e y > < K e y > T a b l e s \ e q u i t y   A X \ C o l u m n s \ S o u r c e . N a m e < / K e y > < / D i a g r a m O b j e c t K e y > < D i a g r a m O b j e c t K e y > < K e y > T a b l e s \ e q u i t y   A X \ C o l u m n s \ D a t e < / K e y > < / D i a g r a m O b j e c t K e y > < D i a g r a m O b j e c t K e y > < K e y > T a b l e s \ e q u i t y   A X \ C o l u m n s \ O p e n < / K e y > < / D i a g r a m O b j e c t K e y > < D i a g r a m O b j e c t K e y > < K e y > T a b l e s \ e q u i t y   A X \ C o l u m n s \ H i g h < / K e y > < / D i a g r a m O b j e c t K e y > < D i a g r a m O b j e c t K e y > < K e y > T a b l e s \ e q u i t y   A X \ C o l u m n s \ L o w < / K e y > < / D i a g r a m O b j e c t K e y > < D i a g r a m O b j e c t K e y > < K e y > T a b l e s \ e q u i t y   A X \ C o l u m n s \ C l o s e < / K e y > < / D i a g r a m O b j e c t K e y > < D i a g r a m O b j e c t K e y > < K e y > T a b l e s \ e q u i t y   A X \ C o l u m n s \ A d j   C l o s e < / K e y > < / D i a g r a m O b j e c t K e y > < D i a g r a m O b j e c t K e y > < K e y > T a b l e s \ e q u i t y   A X \ C o l u m n s \ V o l u m e < / K e y > < / D i a g r a m O b j e c t K e y > < D i a g r a m O b j e c t K e y > < K e y > T a b l e s \ e q u i t y   A X \ C o l u m n s \ T i c k e r < / K e y > < / D i a g r a m O b j e c t K e y > < D i a g r a m O b j e c t K e y > < K e y > T a b l e s \ e q u i t y   A X \ C o l u m n s \ D a t e   ( � n d i c e   d e   m e s e s ) < / K e y > < / D i a g r a m O b j e c t K e y > < D i a g r a m O b j e c t K e y > < K e y > T a b l e s \ e q u i t y   A X \ C o l u m n s \ D a t e   ( m e s ) < / K e y > < / D i a g r a m O b j e c t K e y > < D i a g r a m O b j e c t K e y > < K e y > T a b l e s \ e q u i t y   A X \ M e a s u r e s \ S u m a   d e   C l o s e < / K e y > < / D i a g r a m O b j e c t K e y > < D i a g r a m O b j e c t K e y > < K e y > T a b l e s \ e q u i t y   A X \ S u m a   d e   C l o s e \ A d d i t i o n a l   I n f o \ M e d i d a   i m p l � c i t a < / K e y > < / D i a g r a m O b j e c t K e y > < D i a g r a m O b j e c t K e y > < K e y > T a b l e s \ e q u i t y   A X \ M e a s u r e s \ M � x .   d e   C l o s e < / K e y > < / D i a g r a m O b j e c t K e y > < D i a g r a m O b j e c t K e y > < K e y > T a b l e s \ e q u i t y   A X \ M � x .   d e   C l o s e \ A d d i t i o n a l   I n f o \ M e d i d a   i m p l � c i t a < / K e y > < / D i a g r a m O b j e c t K e y > < D i a g r a m O b j e c t K e y > < K e y > T a b l e s \ e q u i t y   A X \ M e a s u r e s \ R e c u e n t o   d e   D a t e < / K e y > < / D i a g r a m O b j e c t K e y > < D i a g r a m O b j e c t K e y > < K e y > T a b l e s \ e q u i t y   A X \ R e c u e n t o   d e   D a t e \ A d d i t i o n a l   I n f o \ M e d i d a   i m p l � c i t a < / K e y > < / D i a g r a m O b j e c t K e y > < D i a g r a m O b j e c t K e y > < K e y > T a b l e s \ L e d g e r < / K e y > < / D i a g r a m O b j e c t K e y > < D i a g r a m O b j e c t K e y > < K e y > T a b l e s \ L e d g e r \ C o l u m n s \ T i c k e r < / K e y > < / D i a g r a m O b j e c t K e y > < D i a g r a m O b j e c t K e y > < K e y > T a b l e s \ L e d g e r \ C o l u m n s \ S t o c k < / K e y > < / D i a g r a m O b j e c t K e y > < D i a g r a m O b j e c t K e y > < K e y > T a b l e s \ L e d g e r \ C o l u m n s \ D a t e < / K e y > < / D i a g r a m O b j e c t K e y > < D i a g r a m O b j e c t K e y > < K e y > T a b l e s \ L e d g e r \ C o l u m n s \ T r a n s a c t i o n < / K e y > < / D i a g r a m O b j e c t K e y > < D i a g r a m O b j e c t K e y > < K e y > T a b l e s \ L e d g e r \ C o l u m n s \ U n i t s < / K e y > < / D i a g r a m O b j e c t K e y > < D i a g r a m O b j e c t K e y > < K e y > T a b l e s \ L e d g e r \ C o l u m n s \ P r i c e < / K e y > < / D i a g r a m O b j e c t K e y > < D i a g r a m O b j e c t K e y > < K e y > T a b l e s \ L e d g e r \ C o l u m n s \ C u r r e n c y < / K e y > < / D i a g r a m O b j e c t K e y > < D i a g r a m O b j e c t K e y > < K e y > T a b l e s \ L e d g e r \ C o l u m n s \ T r a n s a c t i o n   A m o u n t < / K e y > < / D i a g r a m O b j e c t K e y > < D i a g r a m O b j e c t K e y > < K e y > T a b l e s \ L e d g e r \ M e a s u r e s \ S U M A U N I D A D E S < / K e y > < / D i a g r a m O b j e c t K e y > < D i a g r a m O b j e c t K e y > < K e y > T a b l e s \ L e d g e r \ M e a s u r e s \ S u m a   d e   U n i t s < / K e y > < / D i a g r a m O b j e c t K e y > < D i a g r a m O b j e c t K e y > < K e y > T a b l e s \ L e d g e r \ S u m a   d e   U n i t s \ A d d i t i o n a l   I n f o \ M e d i d a   i m p l � c i t a < / K e y > < / D i a g r a m O b j e c t K e y > < D i a g r a m O b j e c t K e y > < K e y > T a b l e s \ L e d g e r \ M e a s u r e s \ S u m a   d e   T r a n s a c t i o n   A m o u n t < / K e y > < / D i a g r a m O b j e c t K e y > < D i a g r a m O b j e c t K e y > < K e y > T a b l e s \ L e d g e r \ S u m a   d e   T r a n s a c t i o n   A m o u n t \ A d d i t i o n a l   I n f o \ M e d i d a   i m p l � c i t a < / K e y > < / D i a g r a m O b j e c t K e y > < D i a g r a m O b j e c t K e y > < K e y > T a b l e s \ T a b l a T i c k e r < / K e y > < / D i a g r a m O b j e c t K e y > < D i a g r a m O b j e c t K e y > < K e y > T a b l e s \ T a b l a T i c k e r \ C o l u m n s \ T i c k e r < / K e y > < / D i a g r a m O b j e c t K e y > < D i a g r a m O b j e c t K e y > < K e y > T a b l e s \ T a b l a T i c k e r \ C o l u m n s \ S t o c k < / K e y > < / D i a g r a m O b j e c t K e y > < D i a g r a m O b j e c t K e y > < K e y > T a b l e s \ T a b l a T i c k e r \ C o l u m n s \ I n d u s t r y < / K e y > < / D i a g r a m O b j e c t K e y > < D i a g r a m O b j e c t K e y > < K e y > T a b l e s \ T a b l a T i c k e r \ H i e r a r c h i e s \ J e r a r q u � a S t o c k < / K e y > < / D i a g r a m O b j e c t K e y > < D i a g r a m O b j e c t K e y > < K e y > T a b l e s \ T a b l a T i c k e r \ H i e r a r c h i e s \ J e r a r q u � a S t o c k \ L e v e l s \ T i c k e r < / K e y > < / D i a g r a m O b j e c t K e y > < D i a g r a m O b j e c t K e y > < K e y > T a b l e s \ T a b l a T i c k e r \ H i e r a r c h i e s \ J e r a r q u � a S t o c k \ L e v e l s \ S t o c k < / K e y > < / D i a g r a m O b j e c t K e y > < D i a g r a m O b j e c t K e y > < K e y > T a b l e s \ T a b l a T i c k e r \ H i e r a r c h i e s \ J e r a r q u � a S t o c k \ L e v e l s \ I n d u s t r y < / K e y > < / D i a g r a m O b j e c t K e y > < D i a g r a m O b j e c t K e y > < K e y > R e l a t i o n s h i p s \ & l t ; T a b l e s \ e q u i t y   A X \ C o l u m n s \ T i c k e r & g t ; - & l t ; T a b l e s \ T a b l a T i c k e r \ C o l u m n s \ T i c k e r & g t ; < / K e y > < / D i a g r a m O b j e c t K e y > < D i a g r a m O b j e c t K e y > < K e y > R e l a t i o n s h i p s \ & l t ; T a b l e s \ e q u i t y   A X \ C o l u m n s \ T i c k e r & g t ; - & l t ; T a b l e s \ T a b l a T i c k e r \ C o l u m n s \ T i c k e r & g t ; \ F K < / K e y > < / D i a g r a m O b j e c t K e y > < D i a g r a m O b j e c t K e y > < K e y > R e l a t i o n s h i p s \ & l t ; T a b l e s \ e q u i t y   A X \ C o l u m n s \ T i c k e r & g t ; - & l t ; T a b l e s \ T a b l a T i c k e r \ C o l u m n s \ T i c k e r & g t ; \ P K < / K e y > < / D i a g r a m O b j e c t K e y > < D i a g r a m O b j e c t K e y > < K e y > R e l a t i o n s h i p s \ & l t ; T a b l e s \ e q u i t y   A X \ C o l u m n s \ T i c k e r & g t ; - & l t ; T a b l e s \ T a b l a T i c k e r \ C o l u m n s \ T i c k e r & g t ; \ C r o s s F i l t e r < / K e y > < / D i a g r a m O b j e c t K e y > < D i a g r a m O b j e c t K e y > < K e y > R e l a t i o n s h i p s \ & l t ; T a b l e s \ L e d g e r \ C o l u m n s \ T i c k e r & g t ; - & l t ; T a b l e s \ T a b l a T i c k e r \ C o l u m n s \ T i c k e r & g t ; < / K e y > < / D i a g r a m O b j e c t K e y > < D i a g r a m O b j e c t K e y > < K e y > R e l a t i o n s h i p s \ & l t ; T a b l e s \ L e d g e r \ C o l u m n s \ T i c k e r & g t ; - & l t ; T a b l e s \ T a b l a T i c k e r \ C o l u m n s \ T i c k e r & g t ; \ F K < / K e y > < / D i a g r a m O b j e c t K e y > < D i a g r a m O b j e c t K e y > < K e y > R e l a t i o n s h i p s \ & l t ; T a b l e s \ L e d g e r \ C o l u m n s \ T i c k e r & g t ; - & l t ; T a b l e s \ T a b l a T i c k e r \ C o l u m n s \ T i c k e r & g t ; \ P K < / K e y > < / D i a g r a m O b j e c t K e y > < D i a g r a m O b j e c t K e y > < K e y > R e l a t i o n s h i p s \ & l t ; T a b l e s \ L e d g e r \ C o l u m n s \ T i c k e r & g t ; - & l t ; T a b l e s \ T a b l a T i c k e r \ C o l u m n s \ T i c k e r & g t ; \ C r o s s F i l t e r < / K e y > < / D i a g r a m O b j e c t K e y > < / A l l K e y s > < S e l e c t e d K e y s > < D i a g r a m O b j e c t K e y > < K e y > T a b l e s \ T a b l a T i c k e r \ H i e r a r c h i e s \ J e r a r q u � a S t o c k \ L e v e l s \ I n d u s t r y 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 T a b l a T i c k e r 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 & l t ; T a b l e s \ T a b l a T i c k e r \ H i e r a r c h i e s \ J e r a r q u � a S t o c k & g t ; 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 T a b l a T i c k e r 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 & l t ; T a b l e s \ T a b l a T i c k e r \ H i e r a r c h i e s \ J e r a r q u � a S t o c k & g t ; 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 T a g s \ T a b l e s \ & l t ; T a b l e s \ e q u i t y   A X & g t ; 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 T a g s \ T a b l e s \ & l t ; T a b l e s \ L e d g e r & g t ; 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 T a g s \ T a b l e s \ & l t ; T a b l e s \ T a b l a T i c k e r & g t ; 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 T a g s \ H i e r a r c h i e s \ & l t ; T a b l e s \ T a b l a T i c k e r \ H i e r a r c h i e s \ J e r a r q u � a S t o c k & g t ; 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 T a b l e s \ e q u i t y   A X 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S c r o l l V e r t i c a l O f f s e t > 1 4 5 . 1 9 0 1 8 2 3 0 5 4 1 2 3 5 < / S c r o l l V e r t i c a l O f f s e t > < T o p > 4 4 . 5 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  A X \ C o l u m n s \ S o u r c e . N a m e 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  A X \ C o l u m n s \ D a t e 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  A X \ C o l u m n s \ O p e n 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  A X \ C o l u m n s \ H i g h 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  A X \ C o l u m n s \ L o w 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  A X \ C o l u m n s \ C l o s e 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  A X \ C o l u m n s \ A d j   C l o s e 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  A X \ C o l u m n s \ V o l u m e 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  A X \ C o l u m n s \ T i c k e r 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  A X \ C o l u m n s \ D a t e 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  A X \ C o l u m n s \ D a t e 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  A X \ M e a s u r e s \ S u m a   d e   C l o s e 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  A X \ S u m a   d e   C l o s e \ A d d i t i o n a l 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 T a b l e s \ e q u i t y   A X \ M e a s u r e s \ M � x .   d e   C l o s e 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  A X \ M � x .   d e   C l o s e \ A d d i t i o n a l 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 T a b l e s \ e q u i t y   A X \ M e a s u r e s \ R e c u e n t o   d e 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  A X \ R e c u e n t o   d e   D a t e \ A d d i t i o n a l 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 T a b l e s \ L e d g e r 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 5 5 9 . 9 0 3 8 1 0 5 6 7 6 6 5 6 9 < / L e f t > < T a b I n d e x > 2 < / T a b I n d e x > < T o p > 8 1 . 5 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 T a b l e s \ L e d g e r \ C o l u m n s \ T i c k e r 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 T a b l e s \ L e d g e r \ C o l u m n s \ S t o c k 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 T a b l e s \ L e d g e r \ C o l u m n s \ D a t e 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 T a b l e s \ L e d g e r \ C o l u m n s \ T r a n s a c t i o n 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 T a b l e s \ L e d g e r \ C o l u m n s \ U n i t s 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 T a b l e s \ L e d g e r \ C o l u m n s \ P r i c e 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 T a b l e s \ L e d g e r \ C o l u m n s \ C u r r e n c y 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 T a b l e s \ L e d g e r \ C o l u m n s \ T r a n s a c t i o n 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 T a b l e s \ L e d g e r \ M e a s u r e s \ S U M A U N I D A D E S 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 T a b l e s \ L e d g e r \ M e a s u r e s \ S u m a   d e  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 T a b l e s \ L e d g e r \ S u m a   d e   U n i t s \ A d d i t i o n a l 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 T a b l e s \ L e d g e r \ M e a s u r e s \ S u m a   d e   T r a n s a c t i o n 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 T a b l e s \ L e d g e r \ S u m a   d e   T r a n s a c t i o n   A m o u n t \ A d d i t i o n a l 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 T a b l e s \ T a b l a T i c k e r 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 2 5 7 . 9 0 3 8 1 0 5 6 7 6 6 5 6 9 < / L e f t > < T a b I n d e x > 1 < / T a b I n d e x > < T o p >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 T a b l e s \ T a b l a T i c k e r \ C o l u m n s \ T i c k e r 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 T a b l e s \ T a b l a T i c k e r \ C o l u m n s \ S t o c k 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 T a b l e s \ T a b l a T i c k e r \ C o l u m n s \ I n d u s t r y 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 T a b l e s \ T a b l a T i c k e r \ H i e r a r c h i e s \ J e r a r q u � a S t o c k 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 T a b l e s \ T a b l a T i c k e r \ H i e r a r c h i e s \ J e r a r q u � a S t o c k \ L e v e l s \ T i c k e r 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 T a b l e s \ T a b l a T i c k e r \ H i e r a r c h i e s \ J e r a r q u � a S t o c k \ L e v e l s \ S t o c k 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 T a b l e s \ T a b l a T i c k e r \ H i e r a r c h i e s \ J e r a r q u � a S t o c k \ L e v e l s \ I n d u s t r y 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 R e l a t i o n s h i p s \ & l t ; T a b l e s \ e q u i t y   A X \ C o l u m n s \ T i c k e r & g t ; - & l t ; T a b l e s \ T a b l a T i c k e r \ C o l u m n s \ T i c k e r & g t ; < / K e y > < / a : K e y > < a : V a l u e   i : t y p e = " D i a g r a m D i s p l a y L i n k V i e w S t a t e " > < A u t o m a t i o n P r o p e r t y H e l p e r T e x t > E x t r e m o   1 :   ( 2 1 6 , 1 2 7 . 7 5 ) .   E x t r e m o   2 :   ( 2 4 1 . 9 0 3 8 1 0 5 6 7 6 6 6 , 1 0 7 . 7 5 ) 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 2 1 5 . 9 9 9 9 9 9 9 9 9 9 9 9 9 4 < / b : _ x > < b : _ y > 1 2 7 . 7 5 < / b : _ y > < / b : P o i n t > < b : P o i n t > < b : _ x > 2 2 6 . 9 5 1 9 0 5 5 < / b : _ x > < b : _ y > 1 2 7 . 7 5 < / b : _ y > < / b : P o i n t > < b : P o i n t > < b : _ x > 2 2 8 . 9 5 1 9 0 5 5 < / b : _ x > < b : _ y > 1 2 5 . 7 5 < / b : _ y > < / b : P o i n t > < b : P o i n t > < b : _ x > 2 2 8 . 9 5 1 9 0 5 5 < / b : _ x > < b : _ y > 1 0 9 . 7 5 < / b : _ y > < / b : P o i n t > < b : P o i n t > < b : _ x > 2 3 0 . 9 5 1 9 0 5 5 < / b : _ x > < b : _ y > 1 0 7 . 7 5 < / b : _ y > < / b : P o i n t > < b : P o i n t > < b : _ x > 2 4 1 . 9 0 3 8 1 0 5 6 7 6 6 5 6 9 < / b : _ x > < b : _ y > 1 0 7 . 7 5 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 R e l a t i o n s h i p s \ & l t ; T a b l e s \ e q u i t y   A X \ C o l u m n s \ T i c k e r & g t ; - & l t ; T a b l e s \ T a b l a T i c k e r \ C o l u m n s \ T i c k e r & g t ; \ F K 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 1 1 9 . 7 5 < / b : _ y > < / L a b e l L o c a t i o n > < L o c a t i o n   x m l n s : b = " h t t p : / / s c h e m a s . d a t a c o n t r a c t . o r g / 2 0 0 4 / 0 7 / S y s t e m . W i n d o w s " > < b : _ x > 1 9 9 . 9 9 9 9 9 9 9 9 9 9 9 9 9 4 < / b : _ x > < b : _ y > 1 2 7 . 7 5 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 R e l a t i o n s h i p s \ & l t ; T a b l e s \ e q u i t y   A X \ C o l u m n s \ T i c k e r & g t ; - & l t ; T a b l e s \ T a b l a T i c k e r \ C o l u m n s \ T i c k e r & g t ; \ P K 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 2 4 1 . 9 0 3 8 1 0 5 6 7 6 6 5 6 9 < / b : _ x > < b : _ y > 9 9 . 7 5 < / b : _ y > < / L a b e l L o c a t i o n > < L o c a t i o n   x m l n s : b = " h t t p : / / s c h e m a s . d a t a c o n t r a c t . o r g / 2 0 0 4 / 0 7 / S y s t e m . W i n d o w s " > < b : _ x > 2 5 7 . 9 0 3 8 1 0 5 6 7 6 6 5 6 9 < / b : _ x > < b : _ y > 1 0 7 . 7 5 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 R e l a t i o n s h i p s \ & l t ; T a b l e s \ e q u i t y   A X \ C o l u m n s \ T i c k e r & g t ; - & l t ; T a b l e s \ T a b l a T i c k e r \ C o l u m n s \ T i c k e r & g t ; \ C r o s s F i l t e r 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 2 1 5 . 9 9 9 9 9 9 9 9 9 9 9 9 9 4 < / b : _ x > < b : _ y > 1 2 7 . 7 5 < / b : _ y > < / b : P o i n t > < b : P o i n t > < b : _ x > 2 2 6 . 9 5 1 9 0 5 5 < / b : _ x > < b : _ y > 1 2 7 . 7 5 < / b : _ y > < / b : P o i n t > < b : P o i n t > < b : _ x > 2 2 8 . 9 5 1 9 0 5 5 < / b : _ x > < b : _ y > 1 2 5 . 7 5 < / b : _ y > < / b : P o i n t > < b : P o i n t > < b : _ x > 2 2 8 . 9 5 1 9 0 5 5 < / b : _ x > < b : _ y > 1 0 9 . 7 5 < / b : _ y > < / b : P o i n t > < b : P o i n t > < b : _ x > 2 3 0 . 9 5 1 9 0 5 5 < / b : _ x > < b : _ y > 1 0 7 . 7 5 < / b : _ y > < / b : P o i n t > < b : P o i n t > < b : _ x > 2 4 1 . 9 0 3 8 1 0 5 6 7 6 6 5 6 9 < / b : _ x > < b : _ y > 1 0 7 . 7 5 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 R e l a t i o n s h i p s \ & l t ; T a b l e s \ L e d g e r \ C o l u m n s \ T i c k e r & g t ; - & l t ; T a b l e s \ T a b l a T i c k e r \ C o l u m n s \ T i c k e r & g t ; < / K e y > < / a : K e y > < a : V a l u e   i : t y p e = " D i a g r a m D i s p l a y L i n k V i e w S t a t e " > < A u t o m a t i o n P r o p e r t y H e l p e r T e x t > E x t r e m o   1 :   ( 5 4 3 . 9 0 3 8 1 0 5 6 7 6 6 6 , 1 5 6 . 5 ) .   E x t r e m o   2 :   ( 4 7 3 . 9 0 3 8 1 0 5 6 7 6 6 6 , 1 1 6 ) 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 5 4 3 . 9 0 3 8 1 0 5 6 7 6 6 5 6 9 < / b : _ x > < b : _ y > 1 5 6 . 5 < / b : _ y > < / b : P o i n t > < b : P o i n t > < b : _ x > 5 1 0 . 9 0 3 8 1 1 < / b : _ x > < b : _ y > 1 5 6 . 5 < / b : _ y > < / b : P o i n t > < b : P o i n t > < b : _ x > 5 0 8 . 9 0 3 8 1 1 < / b : _ x > < b : _ y > 1 5 4 . 5 < / b : _ y > < / b : P o i n t > < b : P o i n t > < b : _ x > 5 0 8 . 9 0 3 8 1 1 < / b : _ x > < b : _ y > 1 1 8 < / b : _ y > < / b : P o i n t > < b : P o i n t > < b : _ x > 5 0 6 . 9 0 3 8 1 1 < / b : _ x > < b : _ y > 1 1 6 < / b : _ y > < / b : P o i n t > < b : P o i n t > < b : _ x > 4 7 3 . 9 0 3 8 1 0 5 6 7 6 6 5 6 3 < / b : _ x > < b : _ y > 1 1 6 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 R e l a t i o n s h i p s \ & l t ; T a b l e s \ L e d g e r \ C o l u m n s \ T i c k e r & g t ; - & l t ; T a b l e s \ T a b l a T i c k e r \ C o l u m n s \ T i c k e r & g t ; \ F K 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 5 4 3 . 9 0 3 8 1 0 5 6 7 6 6 5 6 9 < / b : _ x > < b : _ y > 1 4 8 . 5 < / b : _ y > < / L a b e l L o c a t i o n > < L o c a t i o n   x m l n s : b = " h t t p : / / s c h e m a s . d a t a c o n t r a c t . o r g / 2 0 0 4 / 0 7 / S y s t e m . W i n d o w s " > < b : _ x > 5 5 9 . 9 0 3 8 1 0 5 6 7 6 6 5 6 9 < / b : _ x > < b : _ y > 1 5 6 . 5 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 R e l a t i o n s h i p s \ & l t ; T a b l e s \ L e d g e r \ C o l u m n s \ T i c k e r & g t ; - & l t ; T a b l e s \ T a b l a T i c k e r \ C o l u m n s \ T i c k e r & g t ; \ P K 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 4 5 7 . 9 0 3 8 1 0 5 6 7 6 6 5 6 3 < / b : _ x > < b : _ y > 1 0 8 < / b : _ y > < / L a b e l L o c a t i o n > < L o c a t i o n   x m l n s : b = " h t t p : / / s c h e m a s . d a t a c o n t r a c t . o r g / 2 0 0 4 / 0 7 / S y s t e m . W i n d o w s " > < b : _ x > 4 5 7 . 9 0 3 8 1 0 5 6 7 6 6 5 6 3 < / b : _ x > < b : _ y > 1 1 6 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 R e l a t i o n s h i p s \ & l t ; T a b l e s \ L e d g e r \ C o l u m n s \ T i c k e r & g t ; - & l t ; T a b l e s \ T a b l a T i c k e r \ C o l u m n s \ T i c k e r & g t ; \ C r o s s F i l t e r 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 5 4 3 . 9 0 3 8 1 0 5 6 7 6 6 5 6 9 < / b : _ x > < b : _ y > 1 5 6 . 5 < / b : _ y > < / b : P o i n t > < b : P o i n t > < b : _ x > 5 1 0 . 9 0 3 8 1 1 < / b : _ x > < b : _ y > 1 5 6 . 5 < / b : _ y > < / b : P o i n t > < b : P o i n t > < b : _ x > 5 0 8 . 9 0 3 8 1 1 < / b : _ x > < b : _ y > 1 5 4 . 5 < / b : _ y > < / b : P o i n t > < b : P o i n t > < b : _ x > 5 0 8 . 9 0 3 8 1 1 < / b : _ x > < b : _ y > 1 1 8 < / b : _ y > < / b : P o i n t > < b : P o i n t > < b : _ x > 5 0 6 . 9 0 3 8 1 1 < / b : _ x > < b : _ y > 1 1 6 < / b : _ y > < / b : P o i n t > < b : P o i n t > < b : _ x > 4 7 3 . 9 0 3 8 1 0 5 6 7 6 6 5 6 3 < / b : _ x > < b : _ y > 1 1 6 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 e q u i t y   A X 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 e q u i t y   A X 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 C l o s e < / K e y > < / D i a g r a m O b j e c t K e y > < D i a g r a m O b j e c t K e y > < K e y > M e a s u r e s \ S u m a   d e   C l o s e \ T a g I n f o \ F � r m u l a < / K e y > < / D i a g r a m O b j e c t K e y > < D i a g r a m O b j e c t K e y > < K e y > M e a s u r e s \ S u m a   d e   C l o s e \ T a g I n f o \ V a l o r < / K e y > < / D i a g r a m O b j e c t K e y > < D i a g r a m O b j e c t K e y > < K e y > M e a s u r e s \ M � x .   d e   C l o s e < / K e y > < / D i a g r a m O b j e c t K e y > < D i a g r a m O b j e c t K e y > < K e y > M e a s u r e s \ M � x .   d e   C l o s e \ T a g I n f o \ F � r m u l a < / K e y > < / D i a g r a m O b j e c t K e y > < D i a g r a m O b j e c t K e y > < K e y > M e a s u r e s \ M � x .   d e   C l o s e \ T a g I n f o \ V a l o r < / K e y > < / D i a g r a m O b j e c t K e y > < D i a g r a m O b j e c t K e y > < K e y > M e a s u r e s \ R e c u e n t o   d e   D a t e < / K e y > < / D i a g r a m O b j e c t K e y > < D i a g r a m O b j e c t K e y > < K e y > M e a s u r e s \ R e c u e n t o   d e   D a t e \ T a g I n f o \ F � r m u l a < / K e y > < / D i a g r a m O b j e c t K e y > < D i a g r a m O b j e c t K e y > < K e y > M e a s u r e s \ R e c u e n t o   d e   D a t e \ T a g I n f o \ V a l o r < / K e y > < / D i a g r a m O b j e c t K e y > < D i a g r a m O b j e c t K e y > < K e y > M e a s u r e s \ S U M A C L O S E < / K e y > < / D i a g r a m O b j e c t K e y > < D i a g r a m O b j e c t K e y > < K e y > M e a s u r e s \ S U M A C L O S E \ T a g I n f o \ F � r m u l a < / K e y > < / D i a g r a m O b j e c t K e y > < D i a g r a m O b j e c t K e y > < K e y > M e a s u r e s \ S U M A C L O S E \ T a g I n f o \ V a l o r < / K e y > < / D i a g r a m O b j e c t K e y > < D i a g r a m O b j e c t K e y > < K e y > C o l u m n s \ S o u r c e . N a m e < / K e y > < / D i a g r a m O b j e c t K e y > < D i a g r a m O b j e c t K e y > < K e y > C o l u m n s \ D a t e < / K e y > < / D i a g r a m O b j e c t K e y > < D i a g r a m O b j e c t K e y > < K e y > C o l u m n s \ O p e n < / K e y > < / D i a g r a m O b j e c t K e y > < D i a g r a m O b j e c t K e y > < K e y > C o l u m n s \ H i g h < / K e y > < / D i a g r a m O b j e c t K e y > < D i a g r a m O b j e c t K e y > < K e y > C o l u m n s \ L o w < / K e y > < / D i a g r a m O b j e c t K e y > < D i a g r a m O b j e c t K e y > < K e y > C o l u m n s \ C l o s e < / K e y > < / D i a g r a m O b j e c t K e y > < D i a g r a m O b j e c t K e y > < K e y > C o l u m n s \ A d j   C l o s e < / K e y > < / D i a g r a m O b j e c t K e y > < D i a g r a m O b j e c t K e y > < K e y > C o l u m n s \ V o l u m e < / K e y > < / D i a g r a m O b j e c t K e y > < D i a g r a m O b j e c t K e y > < K e y > C o l u m n s \ T i c k e r < / K e y > < / D i a g r a m O b j e c t K e y > < D i a g r a m O b j e c t K e y > < K e y > C o l u m n s \ D a t e   ( � n d i c e   d e   m e s e s ) < / K e y > < / D i a g r a m O b j e c t K e y > < D i a g r a m O b j e c t K e y > < K e y > C o l u m n s \ D a t e   ( m e s ) < / K e y > < / D i a g r a m O b j e c t K e y > < D i a g r a m O b j e c t K e y > < K e y > L i n k s \ & l t ; C o l u m n s \ S u m a   d e   C l o s e & g t ; - & l t ; M e a s u r e s \ C l o s e & g t ; < / K e y > < / D i a g r a m O b j e c t K e y > < D i a g r a m O b j e c t K e y > < K e y > L i n k s \ & l t ; C o l u m n s \ S u m a   d e   C l o s e & g t ; - & l t ; M e a s u r e s \ C l o s e & g t ; \ C O L U M N < / K e y > < / D i a g r a m O b j e c t K e y > < D i a g r a m O b j e c t K e y > < K e y > L i n k s \ & l t ; C o l u m n s \ S u m a   d e   C l o s e & g t ; - & l t ; M e a s u r e s \ C l o s e & g t ; \ M E A S U R E < / K e y > < / D i a g r a m O b j e c t K e y > < D i a g r a m O b j e c t K e y > < K e y > L i n k s \ & l t ; C o l u m n s \ M � x .   d e   C l o s e & g t ; - & l t ; M e a s u r e s \ C l o s e & g t ; < / K e y > < / D i a g r a m O b j e c t K e y > < D i a g r a m O b j e c t K e y > < K e y > L i n k s \ & l t ; C o l u m n s \ M � x .   d e   C l o s e & g t ; - & l t ; M e a s u r e s \ C l o s e & g t ; \ C O L U M N < / K e y > < / D i a g r a m O b j e c t K e y > < D i a g r a m O b j e c t K e y > < K e y > L i n k s \ & l t ; C o l u m n s \ M � x .   d e   C l o s e & g t ; - & l t ; M e a s u r e s \ C l o s e & g t ; \ M E A S U R E < / K e y > < / D i a g r a m O b j e c t K e y > < D i a g r a m O b j e c t K e y > < K e y > L i n k s \ & l t ; C o l u m n s \ R e c u e n t o   d e   D a t e & g t ; - & l t ; M e a s u r e s \ D a t e & g t ; < / K e y > < / D i a g r a m O b j e c t K e y > < D i a g r a m O b j e c t K e y > < K e y > L i n k s \ & l t ; C o l u m n s \ R e c u e n t o   d e   D a t e & g t ; - & l t ; M e a s u r e s \ D a t e & g t ; \ C O L U M N < / K e y > < / D i a g r a m O b j e c t K e y > < D i a g r a m O b j e c t K e y > < K e y > L i n k s \ & l t ; C o l u m n s \ R e c u e n t o   d e   D a t e & g t ; - & l t ; M e a s u r e s \ D a t e & g t ; \ M E A S U R E 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S e l e c t i o n E n d C o l u m n > 5 < / S e l e c t i o n E n d C o l u m n > < S e l e c t i o n S t a r t C o l u m n > 5 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 C l o s e 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 C l o s e \ T a g I n f o \ F � r m u l a 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 C l o s e \ T a g I n f o \ V a l o r 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 C l o s e 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 C l o s e \ T a g I n f o \ F � r m u l a 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 C l o s e \ T a g I n f o \ V a l o r 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 D a t e 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 D a t e \ T a g I n f o \ F � r m u l a 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 D a t e \ T a g I n f o \ V a l o r 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 M e a s u r e s \ S U M A C L O S E 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 M e a s u r e s \ S U M A C L O S E \ T a g I n f o \ F � r m u l a 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 M e a s u r e s \ S U M A C L O S E \ T a g I n f o \ V a l o r 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 C o l u m n s \ S o u r c e . N a m e 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 C o l u m n s \ A d j   C l o s e 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 C o l u m n s \ V o l u m e 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 ( � n d i c e   d e   m e s e s ) 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 ( m e s ) 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 C l o s e & g t ; - & l t ; M e a s u r e s \ C l o s e & g t ; 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 C l o s e & g t ; - & l t ; M e a s u r e s \ C l o s e & g t ; \ C O L U M N 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 C l o s e & g t ; - & l t ; M e a s u r e s \ C l o s e & g t ; \ M E A S U R E 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 C l o s e & g t ; - & l t ; M e a s u r e s \ C l o s e & g t ; 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 C l o s e & g t ; - & l t ; M e a s u r e s \ C l o s e & g t ; \ C O L U M N 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 C l o s e & g t ; - & l t ; M e a s u r e s \ C l o s e & g t ; \ M E A S U R E 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 D a t e & g t ; - & l t ; M e a s u r e s \ D a t e & g t ; 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 D a t e & g t ; - & l t ; M e a s u r e s \ D a t e & g t ; \ C O L U M N 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 D a t e & g t ; - & l t ; M e a s u r e s \ D a t e & g t ; \ M E A S U R E 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 L e d g e r 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 L e d g e r 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 U n i t s < / K e y > < / D i a g r a m O b j e c t K e y > < D i a g r a m O b j e c t K e y > < K e y > M e a s u r e s \ S u m a   d e   U n i t s \ T a g I n f o \ F � r m u l a < / K e y > < / D i a g r a m O b j e c t K e y > < D i a g r a m O b j e c t K e y > < K e y > M e a s u r e s \ S u m a   d e   U n i t s \ T a g I n f o \ V a l o r < / K e y > < / D i a g r a m O b j e c t K e y > < D i a g r a m O b j e c t K e y > < K e y > M e a s u r e s \ S u m a   d e   T r a n s a c t i o n   A m o u n t < / K e y > < / D i a g r a m O b j e c t K e y > < D i a g r a m O b j e c t K e y > < K e y > M e a s u r e s \ S u m a   d e   T r a n s a c t i o n   A m o u n t \ T a g I n f o \ F � r m u l a < / K e y > < / D i a g r a m O b j e c t K e y > < D i a g r a m O b j e c t K e y > < K e y > M e a s u r e s \ S u m a   d e   T r a n s a c t i o n   A m o u n t \ T a g I n f o \ V a l o r < / K e y > < / D i a g r a m O b j e c t K e y > < D i a g r a m O b j e c t K e y > < K e y > M e a s u r e s \ S U M A U N I D A D E S < / K e y > < / D i a g r a m O b j e c t K e y > < D i a g r a m O b j e c t K e y > < K e y > M e a s u r e s \ S U M A U N I D A D E S \ T a g I n f o \ F � r m u l a < / K e y > < / D i a g r a m O b j e c t K e y > < D i a g r a m O b j e c t K e y > < K e y > M e a s u r e s \ S U M A U N I D A D E S \ T a g I n f o \ V a l o r < / K e y > < / D i a g r a m O b j e c t K e y > < D i a g r a m O b j e c t K e y > < K e y > M e a s u r e s \ S u m   o f   T r a n s a c t i o n   A m o u n t < / K e y > < / D i a g r a m O b j e c t K e y > < D i a g r a m O b j e c t K e y > < K e y > M e a s u r e s \ S u m   o f   T r a n s a c t i o n   A m o u n t \ T a g I n f o \ F � r m u l a < / K e y > < / D i a g r a m O b j e c t K e y > < D i a g r a m O b j e c t K e y > < K e y > M e a s u r e s \ S u m   o f   T r a n s a c t i o n   A m o u n t \ T a g I n f o \ V a l o r < / K e y > < / D i a g r a m O b j e c t K e y > < D i a g r a m O b j e c t K e y > < K e y > C o l u m n s \ T i c k e r < / K e y > < / D i a g r a m O b j e c t K e y > < D i a g r a m O b j e c t K e y > < K e y > C o l u m n s \ S t o c k < / K e y > < / D i a g r a m O b j e c t K e y > < D i a g r a m O b j e c t K e y > < K e y > C o l u m n s \ D a t e < / K e y > < / D i a g r a m O b j e c t K e y > < D i a g r a m O b j e c t K e y > < K e y > C o l u m n s \ T r a n s a c t i o n < / K e y > < / D i a g r a m O b j e c t K e y > < D i a g r a m O b j e c t K e y > < K e y > C o l u m n s \ U n i t s < / K e y > < / D i a g r a m O b j e c t K e y > < D i a g r a m O b j e c t K e y > < K e y > C o l u m n s \ P r i c e < / K e y > < / D i a g r a m O b j e c t K e y > < D i a g r a m O b j e c t K e y > < K e y > C o l u m n s \ C u r r e n c y < / K e y > < / D i a g r a m O b j e c t K e y > < D i a g r a m O b j e c t K e y > < K e y > C o l u m n s \ T r a n s a c t i o n   A m o u n t < / K e y > < / D i a g r a m O b j e c t K e y > < D i a g r a m O b j e c t K e y > < K e y > L i n k s \ & l t ; C o l u m n s \ S u m a   d e   U n i t s & g t ; - & l t ; M e a s u r e s \ U n i t s & g t ; < / K e y > < / D i a g r a m O b j e c t K e y > < D i a g r a m O b j e c t K e y > < K e y > L i n k s \ & l t ; C o l u m n s \ S u m a   d e   U n i t s & g t ; - & l t ; M e a s u r e s \ U n i t s & g t ; \ C O L U M N < / K e y > < / D i a g r a m O b j e c t K e y > < D i a g r a m O b j e c t K e y > < K e y > L i n k s \ & l t ; C o l u m n s \ S u m a   d e   U n i t s & g t ; - & l t ; M e a s u r e s \ U n i t s & g t ; \ M E A S U R E < / K e y > < / D i a g r a m O b j e c t K e y > < D i a g r a m O b j e c t K e y > < K e y > L i n k s \ & l t ; C o l u m n s \ S u m a   d e   T r a n s a c t i o n   A m o u n t & g t ; - & l t ; M e a s u r e s \ T r a n s a c t i o n   A m o u n t & g t ; < / K e y > < / D i a g r a m O b j e c t K e y > < D i a g r a m O b j e c t K e y > < K e y > L i n k s \ & l t ; C o l u m n s \ S u m a   d e   T r a n s a c t i o n   A m o u n t & g t ; - & l t ; M e a s u r e s \ T r a n s a c t i o n   A m o u n t & g t ; \ C O L U M N < / K e y > < / D i a g r a m O b j e c t K e y > < D i a g r a m O b j e c t K e y > < K e y > L i n k s \ & l t ; C o l u m n s \ S u m a   d e   T r a n s a c t i o n   A m o u n t & g t ; - & l t ; M e a s u r e s \ T r a n s a c t i o n  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S e l e c t i o n E n d C o l u m n > 7 < / S e l e c t i o n E n d C o l u m n > < S e l e c t i o n S t a r t C o l u m n > 7 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 U n i t s 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 U n i t s \ T a g I n f o \ F � r m u l a 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 U n i t s \ T a g I n f o \ V a l o r 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 T r a n s a c t i o n   A m o u n t 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 T r a n s a c t i o n   A m o u n t \ T a g I n f o \ F � r m u l a 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 T r a n s a c t i o n   A m o u n t \ T a g I n f o \ V a l o r 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 M e a s u r e s \ S U M A U N I D A D E S 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 M e a s u r e s \ S U M A U N I D A D E S \ T a g I n f o \ F � r m u l a 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 M e a s u r e s \ S U M A U N I D A D E S \ T a g I n f o \ V a l o r 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 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 T r a n s a c t i o n   A m o u n t \ T a g I n f o \ F � r m u l a 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  A m o u n t \ T a g I n f o \ V a l o r 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 C o l u m n s \ T i c k e r 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 U n i t s & g t ; - & l t ; M e a s u r e s \ U n i t s & g t ; 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 U n i t s & g t ; - & l t ; M e a s u r e s \ U n i t s & g t ; \ C O L U M N 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 U n i t s & g t ; - & l t ; M e a s u r e s \ U n i t s & g t ; \ M E A S U R E 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 T r a n s a c t i o n   A m o u n t & g t ; - & l t ; M e a s u r e s \ T r a n s a c t i o n 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 T r a n s a c t i o n   A m o u n t & g t ; - & l t ; M e a s u r e s \ T r a n s a c t i o n 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 T r a n s a c t i o n   A m o u n t & g t ; - & l t ; M e a s u r e s \ T r a n s a c t i o n 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0 9 7 7 4 b 2 - a 9 e 6 - 4 9 0 e - 8 d 6 a - 8 f c 2 4 8 b 4 4 d 5 4 " > < C u s t o m C o n t e n t > < ! [ C D A T A [ < ? x m l   v e r s i o n = " 1 . 0 "   e n c o d i n g = " u t f - 1 6 " ? > < S e t t i n g s > < C a l c u l a t e d F i e l d s > < i t e m > < M e a s u r e N a m e > S U M A U N I D A D E S < / M e a s u r e N a m e > < D i s p l a y N a m e > S U M A U N I D A D E S < / D i s p l a y N a m e > < V i s i b l e > F a l s e < / V i s i b l e > < / i t e m > < i t e m > < M e a s u r e N a m e > S U M A C L O S E < / M e a s u r e N a m e > < D i s p l a y N a m e > S U M A C L O S E < / D i s p l a y N a m e > < V i s i b l e > F a l s e < / V i s i b l e > < / i t e m > < i t e m > < M e a s u r e N a m e > S U M A T R A N S A C T I O N A M O U N T < / M e a s u r e N a m e > < D i s p l a y N a m e > S U M A T R A N S A C T I O N A M O U N T 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e q u i t y   A X _ 6 6 c 3 f 8 d f - b d d d - 4 2 4 c - 9 8 7 5 - f f 9 3 9 9 4 9 f e 3 7 , L e d g e r _ 1 c b 1 9 e 7 c - f 1 8 1 - 4 1 2 5 - 9 4 7 f - d d 6 2 5 0 b 6 7 0 6 6 , T a b l a T i c k e r _ 4 4 e 3 d 2 f 9 - 4 7 3 4 - 4 3 5 0 - 8 6 f 8 - 1 7 1 1 9 8 1 3 5 1 0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 2 0 2 3 - 0 1 - 0 3 T 0 0 : 3 3 : 2 3 . 3 7 2 8 2 9 9 - 0 5 : 0 0 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e q u i t y   A X _ 6 6 c 3 f 8 d f - b d d d - 4 2 4 c - 9 8 7 5 - f f 9 3 9 9 4 9 f e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 S o u r c e . N a m e < / s t r i n g > < / k e y > < v a l u e > < i n t > 1 1 9 < / i n t > < / v a l u e > < / i t e m > < i t e m > < k e y > < s t r i n g > D a t e < / s t r i n g > < / k e y > < v a l u e > < i n t > 6 5 < / i n t > < / v a l u e > < / i t e m > < i t e m > < k e y > < s t r i n g > O p e n < / s t r i n g > < / k e y > < v a l u e > < i n t > 7 0 < / i n t > < / v a l u e > < / i t e m > < i t e m > < k e y > < s t r i n g > H i g h < / s t r i n g > < / k e y > < v a l u e > < i n t > 6 4 < / i n t > < / v a l u e > < / i t e m > < i t e m > < k e y > < s t r i n g > L o w < / s t r i n g > < / k e y > < v a l u e > < i n t > 6 1 < / i n t > < / v a l u e > < / i t e m > < i t e m > < k e y > < s t r i n g > C l o s e < / s t r i n g > < / k e y > < v a l u e > < i n t > 7 0 < / i n t > < / v a l u e > < / i t e m > < i t e m > < k e y > < s t r i n g > A d j   C l o s e < / s t r i n g > < / k e y > < v a l u e > < i n t > 9 4 < / i n t > < / v a l u e > < / i t e m > < i t e m > < k e y > < s t r i n g > V o l u m e < / s t r i n g > < / k e y > < v a l u e > < i n t > 8 4 < / i n t > < / v a l u e > < / i t e m > < i t e m > < k e y > < s t r i n g > D a t e   ( � n d i c e   d e   m e s e s ) < / s t r i n g > < / k e y > < v a l u e > < i n t > 1 7 7 < / i n t > < / v a l u e > < / i t e m > < i t e m > < k e y > < s t r i n g > D a t e   ( m e s ) < / s t r i n g > < / k e y > < v a l u e > < i n t > 1 0 4 < / i n t > < / v a l u e > < / i t e m > < i t e m > < k e y > < s t r i n g > T i c k e r < / s t r i n g > < / k e y > < v a l u e > < i n t > 7 3 < / i n t > < / v a l u e > < / i t e m > < / C o l u m n W i d t h s > < C o l u m n D i s p l a y I n d e x > < i t e m > < k e y > < s t r i n g > S o u r c e . N a m e 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 O p e n < / s t r i n g > < / k e y > < v a l u e > < i n t > 2 < / i n t > < / v a l u e > < / i t e m > < i t e m > < k e y > < s t r i n g > H i g h < / s t r i n g > < / k e y > < v a l u e > < i n t > 3 < / i n t > < / v a l u e > < / i t e m > < i t e m > < k e y > < s t r i n g > L o w < / s t r i n g > < / k e y > < v a l u e > < i n t > 4 < / i n t > < / v a l u e > < / i t e m > < i t e m > < k e y > < s t r i n g > C l o s e < / s t r i n g > < / k e y > < v a l u e > < i n t > 5 < / i n t > < / v a l u e > < / i t e m > < i t e m > < k e y > < s t r i n g > A d j   C l o s e < / s t r i n g > < / k e y > < v a l u e > < i n t > 6 < / i n t > < / v a l u e > < / i t e m > < i t e m > < k e y > < s t r i n g > V o l u m e < / s t r i n g > < / k e y > < v a l u e > < i n t > 7 < / i n t > < / v a l u e > < / i t e m > < i t e m > < k e y > < s t r i n g > D a t e   ( � n d i c e   d e   m e s e s ) < / s t r i n g > < / k e y > < v a l u e > < i n t > 8 < / i n t > < / v a l u e > < / i t e m > < i t e m > < k e y > < s t r i n g > D a t e   ( m e s ) < / s t r i n g > < / k e y > < v a l u e > < i n t > 9 < / i n t > < / v a l u e > < / i t e m > < i t e m > < k e y > < s t r i n g > T i c k e r 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0 c 0 3 3 7 9 - 8 8 8 b - 4 7 d 4 - 8 8 2 a - 0 7 0 0 6 6 a 6 9 0 a 1 " > < C u s t o m C o n t e n t > < ! [ C D A T A [ < ? x m l   v e r s i o n = " 1 . 0 "   e n c o d i n g = " u t f - 1 6 " ? > < S e t t i n g s > < C a l c u l a t e d F i e l d s > < i t e m > < M e a s u r e N a m e > S U M A U N I D A D E S < / M e a s u r e N a m e > < D i s p l a y N a m e > S U M A U N I D A D E S < / D i s p l a y N a m e > < V i s i b l e > F a l s e < / V i s i b l e > < / i t e m > < i t e m > < M e a s u r e N a m e > S U M A C L O S E < / M e a s u r e N a m e > < D i s p l a y N a m e > S U M A C L O S E 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0 a e 1 f 2 e e - 9 6 b a - 4 a 2 9 - 9 a 5 a - c 3 b 4 2 a e 6 2 8 6 f " > < C u s t o m C o n t e n t > < ! [ C D A T A [ < ? x m l   v e r s i o n = " 1 . 0 "   e n c o d i n g = " u t f - 1 6 " ? > < S e t t i n g s > < C a l c u l a t e d F i e l d s > < i t e m > < M e a s u r e N a m e > S U M A U N I D A D E S < / M e a s u r e N a m e > < D i s p l a y N a m e > S U M A U N I D A D E S 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 e q u i t y   A X _ 6 6 c 3 f 8 d f - b d d d - 4 2 4 c - 9 8 7 5 - f f 9 3 9 9 4 9 f e 3 7 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 L e d g e r _ 1 c b 1 9 e 7 c - f 1 8 1 - 4 1 2 5 - 9 4 7 f - d d 6 2 5 0 b 6 7 0 6 6 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 T a b l a T i c k e r _ 4 4 e 3 d 2 f 9 - 4 7 3 4 - 4 3 5 0 - 8 6 f 8 - 1 7 1 1 9 8 1 3 5 1 0 7 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L e d g e r _ 1 c b 1 9 e 7 c - f 1 8 1 - 4 1 2 5 - 9 4 7 f - d d 6 2 5 0 b 6 7 0 6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 S t o c k < / s t r i n g > < / k e y > < v a l u e > < i n t > 6 9 < / i n t > < / v a l u e > < / i t e m > < i t e m > < k e y > < s t r i n g > T i c k e r < / s t r i n g > < / k e y > < v a l u e > < i n t > 7 3 < / i n t > < / v a l u e > < / i t e m > < i t e m > < k e y > < s t r i n g > T r a n s a c t i o n < / s t r i n g > < / k e y > < v a l u e > < i n t > 1 0 5 < / i n t > < / v a l u e > < / i t e m > < i t e m > < k e y > < s t r i n g > U n i t s < / s t r i n g > < / k e y > < v a l u e > < i n t > 6 8 < / i n t > < / v a l u e > < / i t e m > < i t e m > < k e y > < s t r i n g > P r i c e < / s t r i n g > < / k e y > < v a l u e > < i n t > 6 7 < / i n t > < / v a l u e > < / i t e m > < i t e m > < k e y > < s t r i n g > C u r r e n c y < / s t r i n g > < / k e y > < v a l u e > < i n t > 9 1 < / i n t > < / v a l u e > < / i t e m > < i t e m > < k e y > < s t r i n g > T r a n s a c t i o n   A m o u n t < / s t r i n g > < / k e y > < v a l u e > < i n t > 1 5 8 < / i n t > < / v a l u e > < / i t e m > < / C o l u m n W i d t h s > < C o l u m n D i s p l a y I n d e x > < i t e m > < k e y > < s t r i n g > D a t e < / s t r i n g > < / k e y > < v a l u e > < i n t > 2 < / i n t > < / v a l u e > < / i t e m > < i t e m > < k e y > < s t r i n g > S t o c k < / s t r i n g > < / k e y > < v a l u e > < i n t > 1 < / i n t > < / v a l u e > < / i t e m > < i t e m > < k e y > < s t r i n g > T i c k e r < / s t r i n g > < / k e y > < v a l u e > < i n t > 0 < / i n t > < / v a l u e > < / i t e m > < i t e m > < k e y > < s t r i n g > T r a n s a c t i o n 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 P r i c e < / s t r i n g > < / k e y > < v a l u e > < i n t > 5 < / i n t > < / v a l u e > < / i t e m > < i t e m > < k e y > < s t r i n g > C u r r e n c y < / s t r i n g > < / k e y > < v a l u e > < i n t > 6 < / i n t > < / v a l u e > < / i t e m > < i t e m > < k e y > < s t r i n g > T r a n s a c t i o n   A m o u n t 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D a t a M a s h u p   s q m i d = " a 3 5 b 1 5 4 5 - 0 3 2 5 - 4 6 4 5 - 8 4 e f - b b a 7 9 a 9 4 b a 4 b "   x m l n s = " h t t p : / / s c h e m a s . m i c r o s o f t . c o m / D a t a M a s h u p " > A A A A A A M H A A B Q S w M E F A A C A A g A + m k j V i a e a o K k A A A A 9 g A A A B I A H A B D b 2 5 m a W c v U G F j a 2 F n Z S 5 4 b W w g o h g A K K A U A A A A A A A A A A A A A A A A A A A A A A A A A A A A h Y 9 N C s I w G E S v U r J v / g S R k q a I W w u C K G 5 D G t t g + 1 W a 1 P R u L j y S V 7 C i V X c u 5 8 1 b z N y v N 5 E N T R 1 d T O d s C y l i m K L I g G 4 L C 2 W K e n + M F y i T Y q P 0 S Z U m G m V w y e C K F F X e n x N C Q g g 4 z H D b l Y R T y s g h X 2 9 1 Z R q F P r L 9 L 8 c W n F e g D Z J i / x o j O W a M 4 T n l m A o y Q Z F b + A p 8 3 P t s f 6 B Y 9 b X v O y M N x M u d I F M U 5 P 1 B P g B Q S w M E F A A C A A g A + m k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p I 1 Z Z x E w l / Q M A A P s N A A A T A B w A R m 9 y b X V s Y X M v U 2 V j d G l v b j E u b S C i G A A o o B Q A A A A A A A A A A A A A A A A A A A A A A A A A A A D F V u 9 u G j k Q / x 4 p 7 2 A 5 X 0 B a o S O 9 P 1 J 7 2 4 o j i Y K u S m i g d y c B O p n d A d x 4 b c 7 2 U m j E w 9 w z 3 C P 0 x T p e E 3 a B X a L m d D 2 + Y M b 2 / H 7 z m / E M B i L L l S Q 9 / 9 1 8 d X p y e m J m T E N M z i j 8 l X K 7 I q 0 / K A m J A H t 6 Q v B z q / k U J F q u l I h B N 6 6 4 A F O j 7 Z f D L k v F k E k m V p Z H Z n i 5 j E A M u 2 1 i r I r u y V x p y y Z K c E V i Z m Z j x X Q 8 z C H q g X d / R l s 6 m v G F M k R F q b D 4 P e H C a h Y r 0 3 R E + m w s o N E D g Z z v 1 E d T 8 4 Q C A i y a k U H L W s 3 H q Q U z e j O 4 5 n E M c v S G / P y a W J 1 C D t K R C x U x T S a p j P j n f y S Z g z Y K u f N P L G Y F o F Y c t 5 V I E 1 k 7 z i w g t K + Z N B O l E / T L / F G 6 o X V W u l k b t J W 0 I O 2 o n j P z a M y Q C B M j V T L W Q C K W j D n i F H j d g W Q J + M O m 9 n R A A X m g N 3 j D E e 2 p V E f Q y H 6 u c + R b j M X B b v B d a v D q o e o 5 6 H G u D r I I V S H R + i B 2 E g O x C M g I L O d M x n w n I 5 e Z L V t v M 1 N J v T I t 3 p d 3 4 N i 5 c E p z t E 2 7 Y w U f I J k L R e u F h P X 5 X G 2 j z m l u n X m M / m o O B c l K Q w w e 9 g W z e I t Y W N q 1 E / O C 2 a 0 x x n V m v J 2 D f D T K N B m D z s z X f D o r M b 9 V H 0 u s b a E M l N h b 8 Q d S t f e b C 8 R t d K T 9 8 f u G i 2 9 d S G W 3 W H 6 E T T V M c V H + r n Y V d C n j 0 T 3 o x 8 f T x / g b P c u 0 r Q 0 K 8 o y C F / X 6 6 Q m X T 0 D u N r W S Z H 7 D 7 n b D F k g q e 6 B N B P F o D 9 + t t 4 0 g j 6 d 4 t B h C l + n P f y d g t X I e y g P C b U Y G H Y N n U S g L + l 0 K e h W 6 F h i Q X 7 h k e t X B x m j 5 h I M O S 3 3 g C 8 G M h t S f d m n e 8 3 b n o k N C m d f R r s g l D + l J w d t m 0 b j A x p o g r 1 o h y G B w A Y I n H H F D G i C R T f s J f w r I p Y x U z O U 0 b J 7 / c B 6 Q d 6 m y 0 L M r A W G + b N w o C a O 8 M P E O G 8 M n 1 7 X J X K t E L T g u 8 8 L s O p u F a 2 C Y / 3 y 6 D D b 2 l h C 9 i A m m j Q 9 8 p w I r f G f i D M g V t m Y 3 Z j P 5 U F f H H G H p A 6 W w d M o w f Y W a p Y J l r 5 + + p E 8 J S d e U j I 7 r X i 5 2 U e A 6 C V / n R / 6 H n P x X e X F + H 3 N z F C N P o f d a L O a 3 E E 9 B l 4 q Y t Y D G 7 0 r f j 5 W 6 r 7 l W 0 d i 8 4 2 e 3 D A / X W A q z x K a B / V a I Y O e v i z / w Z 2 8 G Y P M O M u h Y S E L q N 2 n w K x Z X S L M z d L Q e 4 N x g o + c + g C L g E b m f O Q 4 r y L h J W D r t e k 6 6 g 8 G 4 n R d 7 Z o f J s j d 3 s P d e c m t 2 p 5 c z d z W P y q Z d O 9 U a Z L Q 6 h k F a i U q l 3 b u 9 3 u k Q u + o U C 8 3 J x H w g 3 6 z a P N y R a v M H K q r t U f W j 1 f Y 1 5 V B E c x X g 9 5 o H m n v 7 e Y X 9 x Y 5 9 / e z O f / i / 5 C u L v / l v q r + i p M v r v y P j 1 F i 9 2 o u 8 s v C a 9 N U X U E s B A i 0 A F A A C A A g A + m k j V i a e a o K k A A A A 9 g A A A B I A A A A A A A A A A A A A A A A A A A A A A E N v b m Z p Z y 9 Q Y W N r Y W d l L n h t b F B L A Q I t A B Q A A g A I A P p p I 1 Y P y u m r p A A A A O k A A A A T A A A A A A A A A A A A A A A A A P A A A A B b Q 2 9 u d G V u d F 9 U e X B l c 1 0 u e G 1 s U E s B A i 0 A F A A C A A g A + m k j V l n E T C X 9 A w A A + w 0 A A B M A A A A A A A A A A A A A A A A A 4 Q E A A E Z v c m 1 1 b G F z L 1 N l Y 3 R p b 2 4 x L m 1 Q S w U G A A A A A A M A A w D C A A A A K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j Y A A A A A A A B o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M z h a V m h w T k 1 x U k x z a 1 F B V 1 Y x L z k x S U Z S e V l X N X p a b T l 5 Y l d G e U l H R n l Z M m h w Z G 0 4 Z 1 p H V W d a W E Y x Y V h S N U l F R l l B Q U F B Q U F B Q U F B Q U F B R W t 1 b k F P M 2 h D T k J x S S 9 p Y X Z 1 Q X V u T V V R M j l 1 Y z N W c 2 R H R n p J R 0 Y x Z U d s c 2 F X R n l a W E 1 B Q V R m e G x X R 2 s w e X B F d X l S Q U J a W F g v M 1 V B Q U F B Q S I g L z 4 8 L 1 N 0 Y W J s Z U V u d H J p Z X M + P C 9 J d G V t P j x J d G V t P j x J d G V t T G 9 j Y X R p b 2 4 + P E l 0 Z W 1 U e X B l P k Z v c m 1 1 b G E 8 L 0 l 0 Z W 1 U e X B l P j x J d G V t U G F 0 a D 5 T Z W N 0 a W 9 u M S 9 l c X V p d H k l M j B B W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2 V x d W l 0 e S B B W C F U Y W J s Y U R p b s O h b W l j Y T Q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T b 3 V y Y 2 U u T m F t Z S Z x d W 9 0 O y w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y w m c X V v d D t U a W N r Z X I m c X V v d D t d I i A v P j x F b n R y e S B U e X B l P S J G a W x s Q 2 9 s d W 1 u V H l w Z X M i I F Z h b H V l P S J z Q m d r R k J R V U Z C U U 1 B I i A v P j x F b n R y e S B U e X B l P S J G a W x s T G F z d F V w Z G F 0 Z W Q i I F Z h b H V l P S J k M j A y M y 0 w M S 0 w M 1 Q x O D o x N T o 0 N i 4 4 O D c z M z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x N i I g L z 4 8 R W 5 0 c n k g V H l w Z T 0 i Q W R k Z W R U b 0 R h d G F N b 2 R l b C I g V m F s d W U 9 I m w x I i A v P j x F b n R y e S B U e X B l P S J R d W V y e U l E I i B W Y W x 1 Z T 0 i c z k 0 N j F k N z k 1 L T U x O W E t N D Q y Z i 1 i M 2 J i L W I 3 O G Z h M W Y x M j N h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F 1 a X R 5 I E F Y L 1 R p c G 8 g Y 2 F t Y m l h Z G 8 u e 1 N v d X J j Z S 5 O Y W 1 l L D B 9 J n F 1 b 3 Q 7 L C Z x d W 9 0 O 1 N l Y 3 R p b 2 4 x L 2 V x d W l 0 e S B B W C 9 U a X B v I G N h b W J p Y W R v L n t E Y X R l L D F 9 J n F 1 b 3 Q 7 L C Z x d W 9 0 O 1 N l Y 3 R p b 2 4 x L 2 V x d W l 0 e S B B W C 9 U a X B v I G N h b W J p Y W R v L n t P c G V u L D J 9 J n F 1 b 3 Q 7 L C Z x d W 9 0 O 1 N l Y 3 R p b 2 4 x L 2 V x d W l 0 e S B B W C 9 U a X B v I G N h b W J p Y W R v L n t I a W d o L D N 9 J n F 1 b 3 Q 7 L C Z x d W 9 0 O 1 N l Y 3 R p b 2 4 x L 2 V x d W l 0 e S B B W C 9 U a X B v I G N h b W J p Y W R v L n t M b 3 c s N H 0 m c X V v d D s s J n F 1 b 3 Q 7 U 2 V j d G l v b j E v Z X F 1 a X R 5 I E F Y L 1 R p c G 8 g Y 2 F t Y m l h Z G 8 u e 0 N s b 3 N l L D V 9 J n F 1 b 3 Q 7 L C Z x d W 9 0 O 1 N l Y 3 R p b 2 4 x L 2 V x d W l 0 e S B B W C 9 U a X B v I G N h b W J p Y W R v L n t B Z G o g Q 2 x v c 2 U s N n 0 m c X V v d D s s J n F 1 b 3 Q 7 U 2 V j d G l v b j E v Z X F 1 a X R 5 I E F Y L 1 R p c G 8 g Y 2 F t Y m l h Z G 8 u e 1 Z v b H V t Z S w 3 f S Z x d W 9 0 O y w m c X V v d D t T Z W N 0 a W 9 u M S 9 l c X V p d H k g Q V g v U G V y c 2 9 u Y W x p e m F k Y S B h Z 3 J l Z 2 F k Y S 5 7 V G l j a 2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x d W l 0 e S B B W C 9 U a X B v I G N h b W J p Y W R v L n t T b 3 V y Y 2 U u T m F t Z S w w f S Z x d W 9 0 O y w m c X V v d D t T Z W N 0 a W 9 u M S 9 l c X V p d H k g Q V g v V G l w b y B j Y W 1 i a W F k b y 5 7 R G F 0 Z S w x f S Z x d W 9 0 O y w m c X V v d D t T Z W N 0 a W 9 u M S 9 l c X V p d H k g Q V g v V G l w b y B j Y W 1 i a W F k b y 5 7 T 3 B l b i w y f S Z x d W 9 0 O y w m c X V v d D t T Z W N 0 a W 9 u M S 9 l c X V p d H k g Q V g v V G l w b y B j Y W 1 i a W F k b y 5 7 S G l n a C w z f S Z x d W 9 0 O y w m c X V v d D t T Z W N 0 a W 9 u M S 9 l c X V p d H k g Q V g v V G l w b y B j Y W 1 i a W F k b y 5 7 T G 9 3 L D R 9 J n F 1 b 3 Q 7 L C Z x d W 9 0 O 1 N l Y 3 R p b 2 4 x L 2 V x d W l 0 e S B B W C 9 U a X B v I G N h b W J p Y W R v L n t D b G 9 z Z S w 1 f S Z x d W 9 0 O y w m c X V v d D t T Z W N 0 a W 9 u M S 9 l c X V p d H k g Q V g v V G l w b y B j Y W 1 i a W F k b y 5 7 Q W R q I E N s b 3 N l L D Z 9 J n F 1 b 3 Q 7 L C Z x d W 9 0 O 1 N l Y 3 R p b 2 4 x L 2 V x d W l 0 e S B B W C 9 U a X B v I G N h b W J p Y W R v L n t W b 2 x 1 b W U s N 3 0 m c X V v d D s s J n F 1 b 3 Q 7 U 2 V j d G l v b j E v Z X F 1 a X R 5 I E F Y L 1 B l c n N v b m F s a X p h Z G E g Y W d y Z W d h Z G E u e 1 R p Y 2 t l c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F 1 a X R 5 J T I w Q V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j a G l 2 b y U y M G R l J T I w Z W p l b X B s b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E t M D J U M D Q 6 M T M 6 M T Q u N j c 4 M T U 0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D M 5 Y z J l N D k t O D R i N y 0 0 M T I z L W E 4 O G Y t Z T I 2 Y W Z i O D B i Y T c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j a G l 2 b y U y M G R l J T I w Z W p l b X B s b y 9 O Y X Z l Z 2 F j a S V D M y V C M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M z l j M m U 0 O S 0 4 N G I 3 L T Q x M j M t Y T g 4 Z i 1 l M j Z h Z m I 4 M G J h N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S 0 w M l Q w N D o x M z o x N C 4 2 O T M 3 O D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Y x O T V m M T M 3 L W Q z Y T Q t N D Q y Y S 1 i Y j I 0 L T Q w M D U 5 N W Q 3 Z m Y 3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E t M D J U M D Q 6 M T M 6 M T Q u N z A 5 N D E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D M 5 Y z J l N D k t O D R i N y 0 0 M T I z L W E 4 O G Y t Z T I 2 Y W Z i O D B i Y T c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E t M D J U M D Q 6 M T M 6 M T Q u N z A 5 N D E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0 e S U y M E F Y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X V p d H k l M j B B W C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X V p d H k l M j B B W C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0 e S U y M E F Y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X V p d H k l M j B B W C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X V p d H k l M j B B W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R n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V G l j a 2 V y J n F 1 b 3 Q 7 L C Z x d W 9 0 O 1 N 0 b 2 N r J n F 1 b 3 Q 7 L C Z x d W 9 0 O 0 R h d G U m c X V v d D s s J n F 1 b 3 Q 7 V H J h b n N h Y 3 R p b 2 4 m c X V v d D s s J n F 1 b 3 Q 7 V W 5 p d H M m c X V v d D s s J n F 1 b 3 Q 7 U H J p Y 2 U m c X V v d D s s J n F 1 b 3 Q 7 Q 3 V y c m V u Y 3 k m c X V v d D s s J n F 1 b 3 Q 7 V H J h b n N h Y 3 R p b 2 4 g Q W 1 v d W 5 0 J n F 1 b 3 Q 7 X S I g L z 4 8 R W 5 0 c n k g V H l w Z T 0 i R m l s b E N v b H V t b l R 5 c G V z I i B W Y W x 1 Z T 0 i c 0 J n W U p C Z 0 1 G Q m d V P S I g L z 4 8 R W 5 0 c n k g V H l w Z T 0 i R m l s b E x h c 3 R V c G R h d G V k I i B W Y W x 1 Z T 0 i Z D I w M j M t M D E t M D N U M T g 6 M T U 6 N D Y u O D k 1 M z Q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E i I C 8 + P E V u d H J 5 I F R 5 c G U 9 I l F 1 Z X J 5 S U Q i I F Z h b H V l P S J z N T B j Z D V h N T E t Z G U 5 Y i 0 0 Y T V i L W I 5 O D k t Y 2 I 0 N W Q w M G Y z M j g 2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R n Z X I v V G l w b y B j Y W 1 i a W F k b y 5 7 V G l j a 2 V y L D B 9 J n F 1 b 3 Q 7 L C Z x d W 9 0 O 1 N l Y 3 R p b 2 4 x L 0 x l Z G d l c i 9 U a X B v I G N h b W J p Y W R v L n t T d G 9 j a y w x f S Z x d W 9 0 O y w m c X V v d D t T Z W N 0 a W 9 u M S 9 M Z W R n Z X I v V G l w b y B j Y W 1 i a W F k b y 5 7 R G F 0 Z S w y f S Z x d W 9 0 O y w m c X V v d D t T Z W N 0 a W 9 u M S 9 M Z W R n Z X I v V G l w b y B j Y W 1 i a W F k b y 5 7 V H J h b n N h Y 3 R p b 2 4 s M 3 0 m c X V v d D s s J n F 1 b 3 Q 7 U 2 V j d G l v b j E v T G V k Z 2 V y L 1 R p c G 8 g Y 2 F t Y m l h Z G 8 u e 1 V u a X R z L D R 9 J n F 1 b 3 Q 7 L C Z x d W 9 0 O 1 N l Y 3 R p b 2 4 x L 0 x l Z G d l c i 9 U a X B v I G N h b W J p Y W R v L n t Q c m l j Z S w 1 f S Z x d W 9 0 O y w m c X V v d D t T Z W N 0 a W 9 u M S 9 M Z W R n Z X I v V G l w b y B j Y W 1 i a W F k b y 5 7 Q 3 V y c m V u Y 3 k s N n 0 m c X V v d D s s J n F 1 b 3 Q 7 U 2 V j d G l v b j E v T G V k Z 2 V y L 1 R p c G 8 g Y 2 F t Y m l h Z G 8 u e 1 R y Y W 5 z Y W N 0 a W 9 u I E F t b 3 V u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Z W R n Z X I v V G l w b y B j Y W 1 i a W F k b y 5 7 V G l j a 2 V y L D B 9 J n F 1 b 3 Q 7 L C Z x d W 9 0 O 1 N l Y 3 R p b 2 4 x L 0 x l Z G d l c i 9 U a X B v I G N h b W J p Y W R v L n t T d G 9 j a y w x f S Z x d W 9 0 O y w m c X V v d D t T Z W N 0 a W 9 u M S 9 M Z W R n Z X I v V G l w b y B j Y W 1 i a W F k b y 5 7 R G F 0 Z S w y f S Z x d W 9 0 O y w m c X V v d D t T Z W N 0 a W 9 u M S 9 M Z W R n Z X I v V G l w b y B j Y W 1 i a W F k b y 5 7 V H J h b n N h Y 3 R p b 2 4 s M 3 0 m c X V v d D s s J n F 1 b 3 Q 7 U 2 V j d G l v b j E v T G V k Z 2 V y L 1 R p c G 8 g Y 2 F t Y m l h Z G 8 u e 1 V u a X R z L D R 9 J n F 1 b 3 Q 7 L C Z x d W 9 0 O 1 N l Y 3 R p b 2 4 x L 0 x l Z G d l c i 9 U a X B v I G N h b W J p Y W R v L n t Q c m l j Z S w 1 f S Z x d W 9 0 O y w m c X V v d D t T Z W N 0 a W 9 u M S 9 M Z W R n Z X I v V G l w b y B j Y W 1 i a W F k b y 5 7 Q 3 V y c m V u Y 3 k s N n 0 m c X V v d D s s J n F 1 b 3 Q 7 U 2 V j d G l v b j E v T G V k Z 2 V y L 1 R p c G 8 g Y 2 F t Y m l h Z G 8 u e 1 R y Y W 5 z Y W N 0 a W 9 u I E F t b 3 V u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k Z 2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G d l c i 9 M Z W R n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R n Z X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k Z 2 V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0 e S U y M E F Y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V G l j a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p Y 2 t l c i Z x d W 9 0 O y w m c X V v d D t T d G 9 j a y Z x d W 9 0 O y w m c X V v d D t J b m R 1 c 3 R y e S Z x d W 9 0 O 1 0 i I C 8 + P E V u d H J 5 I F R 5 c G U 9 I k Z p b G x D b 2 x 1 b W 5 U e X B l c y I g V m F s d W U 9 I n N C Z 1 l H I i A v P j x F b n R y e S B U e X B l P S J G a W x s T G F z d F V w Z G F 0 Z W Q i I F Z h b H V l P S J k M j A y M y 0 w M S 0 w M 1 Q x O D o x N T o 0 N i 4 5 M D M z N D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U X V l c n l J R C I g V m F s d W U 9 I n N i O G Y 4 M D c 1 M i 0 1 O G I y L T Q 0 Y 2 I t Y W M y M i 0 3 M j l i N z J l N j k 0 N W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F U a W N r Z X I v V G l w b y B j Y W 1 i a W F k b z E u e 1 R p Y 2 t l c i w w f S Z x d W 9 0 O y w m c X V v d D t T Z W N 0 a W 9 u M S 9 U Y W J s Y V R p Y 2 t l c i 9 U a X B v I G N h b W J p Y W R v M S 5 7 U 3 R v Y 2 s s M X 0 m c X V v d D s s J n F 1 b 3 Q 7 U 2 V j d G l v b j E v V G F i b G F U a W N r Z X I v V G l w b y B j Y W 1 i a W F k b z E u e 0 l u Z H V z d H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V G l j a 2 V y L 1 R p c G 8 g Y 2 F t Y m l h Z G 8 x L n t U a W N r Z X I s M H 0 m c X V v d D s s J n F 1 b 3 Q 7 U 2 V j d G l v b j E v V G F i b G F U a W N r Z X I v V G l w b y B j Y W 1 i a W F k b z E u e 1 N 0 b 2 N r L D F 9 J n F 1 b 3 Q 7 L C Z x d W 9 0 O 1 N l Y 3 R p b 2 4 x L 1 R h Y m x h V G l j a 2 V y L 1 R p c G 8 g Y 2 F t Y m l h Z G 8 x L n t J b m R 1 c 3 R y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F U a W N r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U a W N r Z X I v V G l j a 2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U a W N r Z X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U a W N r Z X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U a W N r Z X I v V G l w b y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t O Q b s W x h Q b r j Z g e f m 8 F T A A A A A A I A A A A A A B B m A A A A A Q A A I A A A A D I u 7 y / Z V 9 3 Z U S f D R Q u 3 u T m L 0 K I F 8 V q Q y 7 F l e N T 7 Q l g V A A A A A A 6 A A A A A A g A A I A A A A G h m Y S Y j Q S 3 C W 4 N 4 7 c M F i W 8 l Q x K 0 / 6 I I n t B J 1 2 a 8 d G z 7 U A A A A M Q b 9 h l S V u 1 T J B S j 5 p j b L K T V z 3 Q T 4 9 R h 6 r e U b H S C j R 0 A a a J d r P O N a Z r X r H u J 5 W l M P Y e f e 3 b P w F f 5 e 9 9 6 / K 0 l 5 O x t z k B l S K 5 C P s H M E 6 t f j k z 0 Q A A A A N K Y 5 9 C 4 3 i y W V U d Z 5 3 i M Y J b t J N X b p y W h J G P i W o c F L x 2 o m C P t 8 E R L E X n B L r I x Z N R o L B 5 A / Z t + 0 L p y Y S / r v t o W + / 8 = < / D a t a M a s h u p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 e q u i t y   A X 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 e q u i t y   A X 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 C o l u m n s \ S o u r c e . N a m e 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 C o l u m n s \ A d j  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 T a b l a T i c k e r 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 T a b l a T i c k e r 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 T i c k e r 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 T i c k e r 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 L e d g e r 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 L e d g e r 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a T i c k e r _ 4 4 e 3 d 2 f 9 - 4 7 3 4 - 4 3 5 0 - 8 6 f 8 - 1 7 1 1 9 8 1 3 5 1 0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 T i c k e r < / s t r i n g > < / k e y > < v a l u e > < i n t > 7 3 < / i n t > < / v a l u e > < / i t e m > < i t e m > < k e y > < s t r i n g > S t o c k < / s t r i n g > < / k e y > < v a l u e > < i n t > 6 9 < / i n t > < / v a l u e > < / i t e m > < i t e m > < k e y > < s t r i n g > I n d u s t r y < / s t r i n g > < / k e y > < v a l u e > < i n t > 8 7 < / i n t > < / v a l u e > < / i t e m > < / C o l u m n W i d t h s > < C o l u m n D i s p l a y I n d e x > < i t e m > < k e y > < s t r i n g > T i c k e r < / s t r i n g > < / k e y > < v a l u e > < i n t > 0 < / i n t > < / v a l u e > < / i t e m > < i t e m > < k e y > < s t r i n g > S t o c k < / s t r i n g > < / k e y > < v a l u e > < i n t > 1 < / i n t > < / v a l u e > < / i t e m > < i t e m > < k e y > < s t r i n g > I n d u s t r y 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3 6 0 1 3 3 2 f - b b 4 2 - 4 5 9 9 - 8 a b d - b 3 6 b 3 d 3 0 0 6 1 e " > < C u s t o m C o n t e n t > < ! [ C D A T A [ < ? x m l   v e r s i o n = " 1 . 0 "   e n c o d i n g = " u t f - 1 6 " ? > < S e t t i n g s > < C a l c u l a t e d F i e l d s > < i t e m > < M e a s u r e N a m e > S U M A U N I D A D E S < / M e a s u r e N a m e > < D i s p l a y N a m e > S U M A U N I D A D E S 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L e d g e r _ 1 c b 1 9 e 7 c - f 1 8 1 - 4 1 2 5 - 9 4 7 f - d d 6 2 5 0 b 6 7 0 6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92C99EF3-DBD2-4A1D-AE42-255E950BFFE7}">
  <ds:schemaRefs/>
</ds:datastoreItem>
</file>

<file path=customXml/itemProps10.xml><?xml version="1.0" encoding="utf-8"?>
<ds:datastoreItem xmlns:ds="http://schemas.openxmlformats.org/officeDocument/2006/customXml" ds:itemID="{4C54432F-537D-4550-B02A-242DB4F6480B}">
  <ds:schemaRefs/>
</ds:datastoreItem>
</file>

<file path=customXml/itemProps11.xml><?xml version="1.0" encoding="utf-8"?>
<ds:datastoreItem xmlns:ds="http://schemas.openxmlformats.org/officeDocument/2006/customXml" ds:itemID="{9325EA6E-3E08-4B56-BCDA-FC47EBB4DE64}">
  <ds:schemaRefs/>
</ds:datastoreItem>
</file>

<file path=customXml/itemProps12.xml><?xml version="1.0" encoding="utf-8"?>
<ds:datastoreItem xmlns:ds="http://schemas.openxmlformats.org/officeDocument/2006/customXml" ds:itemID="{B4831B25-7E0B-4292-973E-3A96A76A16F7}">
  <ds:schemaRefs/>
</ds:datastoreItem>
</file>

<file path=customXml/itemProps13.xml><?xml version="1.0" encoding="utf-8"?>
<ds:datastoreItem xmlns:ds="http://schemas.openxmlformats.org/officeDocument/2006/customXml" ds:itemID="{86C6E969-A86D-4269-8EEE-0DE7163CD8EC}">
  <ds:schemaRefs/>
</ds:datastoreItem>
</file>

<file path=customXml/itemProps14.xml><?xml version="1.0" encoding="utf-8"?>
<ds:datastoreItem xmlns:ds="http://schemas.openxmlformats.org/officeDocument/2006/customXml" ds:itemID="{550F543D-FED0-4E7E-B84F-DF372329097C}">
  <ds:schemaRefs/>
</ds:datastoreItem>
</file>

<file path=customXml/itemProps15.xml><?xml version="1.0" encoding="utf-8"?>
<ds:datastoreItem xmlns:ds="http://schemas.openxmlformats.org/officeDocument/2006/customXml" ds:itemID="{E4BFBAB6-03CF-4EED-9DDA-83E784602FFD}">
  <ds:schemaRefs/>
</ds:datastoreItem>
</file>

<file path=customXml/itemProps16.xml><?xml version="1.0" encoding="utf-8"?>
<ds:datastoreItem xmlns:ds="http://schemas.openxmlformats.org/officeDocument/2006/customXml" ds:itemID="{B34DA678-475B-4DD2-B1B6-EE86A49ECCF0}">
  <ds:schemaRefs/>
</ds:datastoreItem>
</file>

<file path=customXml/itemProps17.xml><?xml version="1.0" encoding="utf-8"?>
<ds:datastoreItem xmlns:ds="http://schemas.openxmlformats.org/officeDocument/2006/customXml" ds:itemID="{70000977-F829-404B-918D-D96BE653478B}">
  <ds:schemaRefs/>
</ds:datastoreItem>
</file>

<file path=customXml/itemProps18.xml><?xml version="1.0" encoding="utf-8"?>
<ds:datastoreItem xmlns:ds="http://schemas.openxmlformats.org/officeDocument/2006/customXml" ds:itemID="{BEE95B62-85AB-4F6E-9D00-8226977B50AE}">
  <ds:schemaRefs/>
</ds:datastoreItem>
</file>

<file path=customXml/itemProps19.xml><?xml version="1.0" encoding="utf-8"?>
<ds:datastoreItem xmlns:ds="http://schemas.openxmlformats.org/officeDocument/2006/customXml" ds:itemID="{88F409FE-57DD-48E9-8A71-E137A88A0B36}">
  <ds:schemaRefs/>
</ds:datastoreItem>
</file>

<file path=customXml/itemProps2.xml><?xml version="1.0" encoding="utf-8"?>
<ds:datastoreItem xmlns:ds="http://schemas.openxmlformats.org/officeDocument/2006/customXml" ds:itemID="{BFBC74BE-E146-4CC8-9B1C-F026EB560D48}">
  <ds:schemaRefs/>
</ds:datastoreItem>
</file>

<file path=customXml/itemProps20.xml><?xml version="1.0" encoding="utf-8"?>
<ds:datastoreItem xmlns:ds="http://schemas.openxmlformats.org/officeDocument/2006/customXml" ds:itemID="{7B7BFE06-6D10-443E-B810-61AEA13220E1}">
  <ds:schemaRefs/>
</ds:datastoreItem>
</file>

<file path=customXml/itemProps21.xml><?xml version="1.0" encoding="utf-8"?>
<ds:datastoreItem xmlns:ds="http://schemas.openxmlformats.org/officeDocument/2006/customXml" ds:itemID="{9A7EED72-3695-4717-8909-98848A10E69F}">
  <ds:schemaRefs/>
</ds:datastoreItem>
</file>

<file path=customXml/itemProps22.xml><?xml version="1.0" encoding="utf-8"?>
<ds:datastoreItem xmlns:ds="http://schemas.openxmlformats.org/officeDocument/2006/customXml" ds:itemID="{BDA79CCF-548A-4F49-8C20-5ECEBADF9C5B}">
  <ds:schemaRefs/>
</ds:datastoreItem>
</file>

<file path=customXml/itemProps23.xml><?xml version="1.0" encoding="utf-8"?>
<ds:datastoreItem xmlns:ds="http://schemas.openxmlformats.org/officeDocument/2006/customXml" ds:itemID="{2800B526-682E-4F3D-8CA7-3FFA33D8B063}">
  <ds:schemaRefs/>
</ds:datastoreItem>
</file>

<file path=customXml/itemProps24.xml><?xml version="1.0" encoding="utf-8"?>
<ds:datastoreItem xmlns:ds="http://schemas.openxmlformats.org/officeDocument/2006/customXml" ds:itemID="{7200A517-D961-4037-909A-5DFE49EF191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640016-C3E5-423D-965D-1DA3CD776A3E}">
  <ds:schemaRefs/>
</ds:datastoreItem>
</file>

<file path=customXml/itemProps4.xml><?xml version="1.0" encoding="utf-8"?>
<ds:datastoreItem xmlns:ds="http://schemas.openxmlformats.org/officeDocument/2006/customXml" ds:itemID="{9338715E-8DAE-485E-9A3A-9918DFA55593}">
  <ds:schemaRefs/>
</ds:datastoreItem>
</file>

<file path=customXml/itemProps5.xml><?xml version="1.0" encoding="utf-8"?>
<ds:datastoreItem xmlns:ds="http://schemas.openxmlformats.org/officeDocument/2006/customXml" ds:itemID="{2FB47EEC-BB00-4DBF-8794-E58E6AD49516}">
  <ds:schemaRefs/>
</ds:datastoreItem>
</file>

<file path=customXml/itemProps6.xml><?xml version="1.0" encoding="utf-8"?>
<ds:datastoreItem xmlns:ds="http://schemas.openxmlformats.org/officeDocument/2006/customXml" ds:itemID="{61C2E184-44F6-463F-8709-675708527D3C}">
  <ds:schemaRefs/>
</ds:datastoreItem>
</file>

<file path=customXml/itemProps7.xml><?xml version="1.0" encoding="utf-8"?>
<ds:datastoreItem xmlns:ds="http://schemas.openxmlformats.org/officeDocument/2006/customXml" ds:itemID="{E1E74390-B9EA-46C0-84C4-5B5000798938}">
  <ds:schemaRefs/>
</ds:datastoreItem>
</file>

<file path=customXml/itemProps8.xml><?xml version="1.0" encoding="utf-8"?>
<ds:datastoreItem xmlns:ds="http://schemas.openxmlformats.org/officeDocument/2006/customXml" ds:itemID="{84043339-F4FA-4ECB-ADFC-8D6DF92DF3BD}">
  <ds:schemaRefs/>
</ds:datastoreItem>
</file>

<file path=customXml/itemProps9.xml><?xml version="1.0" encoding="utf-8"?>
<ds:datastoreItem xmlns:ds="http://schemas.openxmlformats.org/officeDocument/2006/customXml" ds:itemID="{D1707D43-5C49-46A6-883C-421AADE438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Dashboard</vt:lpstr>
      <vt:lpstr>equity AX</vt:lpstr>
      <vt:lpstr>Dashboard!Área_de_extracción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cpaul</cp:lastModifiedBy>
  <dcterms:created xsi:type="dcterms:W3CDTF">2019-08-20T08:51:45Z</dcterms:created>
  <dcterms:modified xsi:type="dcterms:W3CDTF">2023-01-03T18:21:42Z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02b84695-4a78-46f7-82bd-1e46fd6e4c51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