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senacrn-my.sharepoint.com/personal/carlos50560816_edum_rn_senac_br/Documents/DEVE/Python_Django/Factoring/Documentos/"/>
    </mc:Choice>
  </mc:AlternateContent>
  <xr:revisionPtr revIDLastSave="175" documentId="8_{59A86134-9B12-4352-B698-2B60741C6289}" xr6:coauthVersionLast="47" xr6:coauthVersionMax="47" xr10:uidLastSave="{4547B97A-8FD3-4B72-A4B1-ABF57184BB76}"/>
  <bookViews>
    <workbookView xWindow="-120" yWindow="-120" windowWidth="20730" windowHeight="11040" xr2:uid="{3C94A8FA-76DE-43AC-9A40-9387A1DA4FC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P10" i="1"/>
  <c r="O10" i="1"/>
  <c r="N10" i="1"/>
  <c r="M10" i="1"/>
  <c r="L10" i="1"/>
  <c r="K10" i="1"/>
  <c r="J10" i="1"/>
  <c r="I10" i="1"/>
  <c r="N8" i="1"/>
  <c r="N7" i="1"/>
  <c r="N6" i="1"/>
  <c r="N5" i="1"/>
  <c r="N4" i="1"/>
  <c r="N3" i="1"/>
  <c r="K8" i="1"/>
  <c r="K7" i="1"/>
  <c r="K6" i="1"/>
  <c r="K5" i="1"/>
  <c r="K4" i="1"/>
  <c r="K3" i="1"/>
  <c r="M8" i="1"/>
  <c r="M7" i="1"/>
  <c r="J8" i="1"/>
  <c r="L8" i="1" s="1"/>
  <c r="J7" i="1"/>
  <c r="L7" i="1" s="1"/>
  <c r="J6" i="1"/>
  <c r="L6" i="1" s="1"/>
  <c r="M6" i="1" s="1"/>
  <c r="J5" i="1"/>
  <c r="L5" i="1" s="1"/>
  <c r="M5" i="1" s="1"/>
  <c r="J4" i="1"/>
  <c r="J3" i="1"/>
  <c r="P5" i="1" l="1"/>
  <c r="P6" i="1"/>
  <c r="O6" i="1"/>
  <c r="Q6" i="1"/>
  <c r="P7" i="1"/>
  <c r="Q7" i="1" s="1"/>
  <c r="P8" i="1"/>
  <c r="O7" i="1"/>
  <c r="O5" i="1"/>
  <c r="Q5" i="1" s="1"/>
  <c r="O8" i="1"/>
  <c r="Q8" i="1" s="1"/>
  <c r="L3" i="1"/>
  <c r="M3" i="1" s="1"/>
  <c r="P3" i="1" s="1"/>
  <c r="L4" i="1"/>
  <c r="M4" i="1" s="1"/>
  <c r="Q4" i="1" l="1"/>
  <c r="O4" i="1"/>
  <c r="P4" i="1"/>
  <c r="O3" i="1"/>
  <c r="Q3" i="1" s="1"/>
</calcChain>
</file>

<file path=xl/sharedStrings.xml><?xml version="1.0" encoding="utf-8"?>
<sst xmlns="http://schemas.openxmlformats.org/spreadsheetml/2006/main" count="25" uniqueCount="18">
  <si>
    <t>DATA SIMULAÇÃO</t>
  </si>
  <si>
    <t>VENCIMENTOS</t>
  </si>
  <si>
    <t>FLOAT</t>
  </si>
  <si>
    <t>PRAZO</t>
  </si>
  <si>
    <t>TAXACOMPRA</t>
  </si>
  <si>
    <t>TAXA EFETIVA</t>
  </si>
  <si>
    <t>TAXA PERÍODO</t>
  </si>
  <si>
    <t>VALOR COMPRA</t>
  </si>
  <si>
    <t>IOF ADICIONAL %</t>
  </si>
  <si>
    <t>IOF ANUAL %</t>
  </si>
  <si>
    <t>DESPESAS $</t>
  </si>
  <si>
    <t>ACRÉSCIMOS $</t>
  </si>
  <si>
    <t>VALOR$</t>
  </si>
  <si>
    <t xml:space="preserve">VALOR IOF </t>
  </si>
  <si>
    <t>VALOR IOF ADICIONAL</t>
  </si>
  <si>
    <t>VALOR LÍQUIDO</t>
  </si>
  <si>
    <t>CHECAR</t>
  </si>
  <si>
    <t>FACE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</si>
</sst>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44" fontId="0" fillId="0" borderId="0" xfId="1" applyFont="1"/>
    <xf numFmtId="0" fontId="2" fillId="0" borderId="0" xfId="0" applyFont="1"/>
    <xf numFmtId="10" fontId="2" fillId="0" borderId="0" xfId="2" applyNumberFormat="1" applyFont="1"/>
    <xf numFmtId="44" fontId="2" fillId="0" borderId="0" xfId="0" applyNumberFormat="1" applyFont="1"/>
    <xf numFmtId="1" fontId="2" fillId="0" borderId="0" xfId="0" applyNumberFormat="1" applyFont="1"/>
    <xf numFmtId="44" fontId="2" fillId="0" borderId="0" xfId="1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C880-3FCF-4D63-A634-5070D67A9CCA}">
  <dimension ref="A1:Q10"/>
  <sheetViews>
    <sheetView tabSelected="1" topLeftCell="C1" zoomScale="90" zoomScaleNormal="90" workbookViewId="0">
      <selection activeCell="Q3" sqref="Q3"/>
    </sheetView>
  </sheetViews>
  <sheetFormatPr defaultRowHeight="15" x14ac:dyDescent="0.25"/>
  <cols>
    <col min="1" max="1" width="17" bestFit="1" customWidth="1"/>
    <col min="2" max="2" width="13.7109375" bestFit="1" customWidth="1"/>
    <col min="3" max="3" width="12.5703125" bestFit="1" customWidth="1"/>
    <col min="4" max="4" width="16.42578125" bestFit="1" customWidth="1"/>
    <col min="5" max="5" width="11.140625" bestFit="1" customWidth="1"/>
    <col min="6" max="6" width="14" bestFit="1" customWidth="1"/>
    <col min="7" max="7" width="6.5703125" bestFit="1" customWidth="1"/>
    <col min="8" max="8" width="14.140625" bestFit="1" customWidth="1"/>
    <col min="9" max="9" width="13.85546875" style="4" bestFit="1" customWidth="1"/>
    <col min="10" max="10" width="10" style="4" bestFit="1" customWidth="1"/>
    <col min="11" max="11" width="13.42578125" style="4" bestFit="1" customWidth="1"/>
    <col min="12" max="12" width="14.28515625" style="4" bestFit="1" customWidth="1"/>
    <col min="13" max="13" width="15.42578125" style="4" bestFit="1" customWidth="1"/>
    <col min="14" max="14" width="15.42578125" style="4" customWidth="1"/>
    <col min="15" max="15" width="10.85546875" style="4" bestFit="1" customWidth="1"/>
    <col min="16" max="16" width="21" bestFit="1" customWidth="1"/>
    <col min="17" max="17" width="15" style="4" bestFit="1" customWidth="1"/>
  </cols>
  <sheetData>
    <row r="1" spans="1:17" x14ac:dyDescent="0.25">
      <c r="J1" s="4" t="s">
        <v>16</v>
      </c>
      <c r="K1" s="4" t="s">
        <v>16</v>
      </c>
      <c r="L1" s="4" t="s">
        <v>16</v>
      </c>
      <c r="M1" s="4" t="s">
        <v>16</v>
      </c>
      <c r="N1" s="4" t="s">
        <v>16</v>
      </c>
      <c r="O1" s="4" t="s">
        <v>16</v>
      </c>
      <c r="P1" s="4" t="s">
        <v>16</v>
      </c>
      <c r="Q1" s="4" t="s">
        <v>16</v>
      </c>
    </row>
    <row r="2" spans="1:17" x14ac:dyDescent="0.25">
      <c r="A2" t="s">
        <v>0</v>
      </c>
      <c r="B2" t="s">
        <v>4</v>
      </c>
      <c r="C2" t="s">
        <v>9</v>
      </c>
      <c r="D2" t="s">
        <v>8</v>
      </c>
      <c r="E2" t="s">
        <v>10</v>
      </c>
      <c r="F2" t="s">
        <v>11</v>
      </c>
      <c r="G2" t="s">
        <v>2</v>
      </c>
      <c r="H2" t="s">
        <v>1</v>
      </c>
      <c r="I2" s="4" t="s">
        <v>12</v>
      </c>
      <c r="J2" s="4" t="s">
        <v>3</v>
      </c>
      <c r="K2" s="4" t="s">
        <v>5</v>
      </c>
      <c r="L2" s="4" t="s">
        <v>6</v>
      </c>
      <c r="M2" s="4" t="s">
        <v>7</v>
      </c>
      <c r="N2" s="4" t="s">
        <v>17</v>
      </c>
      <c r="O2" s="4" t="s">
        <v>13</v>
      </c>
      <c r="P2" s="4" t="s">
        <v>14</v>
      </c>
      <c r="Q2" s="4" t="s">
        <v>15</v>
      </c>
    </row>
    <row r="3" spans="1:17" x14ac:dyDescent="0.25">
      <c r="A3" s="1">
        <v>45275</v>
      </c>
      <c r="B3" s="2">
        <v>7.1499999999999994E-2</v>
      </c>
      <c r="C3" s="2">
        <v>1.4999999999999999E-2</v>
      </c>
      <c r="D3" s="2">
        <v>3.8E-3</v>
      </c>
      <c r="E3" s="3">
        <v>100</v>
      </c>
      <c r="F3" s="3">
        <v>200</v>
      </c>
      <c r="G3">
        <v>2</v>
      </c>
      <c r="H3" s="1">
        <v>45307</v>
      </c>
      <c r="I3" s="8">
        <v>2000</v>
      </c>
      <c r="J3" s="4">
        <f t="shared" ref="J3:J8" si="0">H3-$A$3+G3+1</f>
        <v>35</v>
      </c>
      <c r="K3" s="5">
        <f t="shared" ref="K3:K8" si="1">(I3*$B$3)/((I3-(I3*$B$3)))</f>
        <v>7.7005923532579429E-2</v>
      </c>
      <c r="L3" s="5">
        <f>$B$3/30*J3</f>
        <v>8.3416666666666667E-2</v>
      </c>
      <c r="M3" s="6">
        <f t="shared" ref="M3:N8" si="2">I3*L3</f>
        <v>166.83333333333334</v>
      </c>
      <c r="N3" s="6">
        <f>I3-M3</f>
        <v>1833.1666666666667</v>
      </c>
      <c r="O3" s="6">
        <f t="shared" ref="O3:O8" si="3">(($C$3/365)*J3)*(I3-M3)</f>
        <v>2.6367465753424657</v>
      </c>
      <c r="P3" s="6">
        <f t="shared" ref="P3:P8" si="4">$D$3*(I3-M3)</f>
        <v>6.9660333333333337</v>
      </c>
      <c r="Q3" s="6">
        <f>I3-E3+F3-M3-O3-P3</f>
        <v>1923.563886757991</v>
      </c>
    </row>
    <row r="4" spans="1:17" x14ac:dyDescent="0.25">
      <c r="G4">
        <v>2</v>
      </c>
      <c r="H4" s="1">
        <v>45308</v>
      </c>
      <c r="I4" s="8">
        <v>10000</v>
      </c>
      <c r="J4" s="4">
        <f t="shared" si="0"/>
        <v>36</v>
      </c>
      <c r="K4" s="5">
        <f t="shared" si="1"/>
        <v>7.7005923532579415E-2</v>
      </c>
      <c r="L4" s="5">
        <f t="shared" ref="L4:L8" si="5">$B$3/30*J4</f>
        <v>8.5800000000000001E-2</v>
      </c>
      <c r="M4" s="6">
        <f t="shared" si="2"/>
        <v>858</v>
      </c>
      <c r="N4" s="6">
        <f t="shared" ref="N4:N8" si="6">I4-M4</f>
        <v>9142</v>
      </c>
      <c r="O4" s="6">
        <f t="shared" si="3"/>
        <v>13.525150684931507</v>
      </c>
      <c r="P4" s="6">
        <f t="shared" si="4"/>
        <v>34.739600000000003</v>
      </c>
      <c r="Q4" s="6">
        <f>I4-M4-O4-P4</f>
        <v>9093.7352493150684</v>
      </c>
    </row>
    <row r="5" spans="1:17" x14ac:dyDescent="0.25">
      <c r="G5">
        <v>2</v>
      </c>
      <c r="H5" s="1">
        <v>45309</v>
      </c>
      <c r="I5" s="8">
        <v>10000</v>
      </c>
      <c r="J5" s="4">
        <f t="shared" si="0"/>
        <v>37</v>
      </c>
      <c r="K5" s="5">
        <f t="shared" si="1"/>
        <v>7.7005923532579415E-2</v>
      </c>
      <c r="L5" s="5">
        <f t="shared" si="5"/>
        <v>8.8183333333333336E-2</v>
      </c>
      <c r="M5" s="6">
        <f t="shared" si="2"/>
        <v>881.83333333333337</v>
      </c>
      <c r="N5" s="6">
        <f t="shared" si="6"/>
        <v>9118.1666666666661</v>
      </c>
      <c r="O5" s="6">
        <f t="shared" si="3"/>
        <v>13.864609589041097</v>
      </c>
      <c r="P5" s="6">
        <f t="shared" si="4"/>
        <v>34.649033333333328</v>
      </c>
      <c r="Q5" s="6">
        <f>I5-M5-O5-P5</f>
        <v>9069.6530237442912</v>
      </c>
    </row>
    <row r="6" spans="1:17" x14ac:dyDescent="0.25">
      <c r="G6">
        <v>2</v>
      </c>
      <c r="H6" s="1">
        <v>45310</v>
      </c>
      <c r="I6" s="8">
        <v>10000</v>
      </c>
      <c r="J6" s="4">
        <f t="shared" si="0"/>
        <v>38</v>
      </c>
      <c r="K6" s="5">
        <f t="shared" si="1"/>
        <v>7.7005923532579415E-2</v>
      </c>
      <c r="L6" s="5">
        <f t="shared" si="5"/>
        <v>9.0566666666666656E-2</v>
      </c>
      <c r="M6" s="6">
        <f t="shared" si="2"/>
        <v>905.66666666666652</v>
      </c>
      <c r="N6" s="6">
        <f t="shared" si="6"/>
        <v>9094.3333333333339</v>
      </c>
      <c r="O6" s="6">
        <f t="shared" si="3"/>
        <v>14.202109589041097</v>
      </c>
      <c r="P6" s="6">
        <f t="shared" si="4"/>
        <v>34.558466666666668</v>
      </c>
      <c r="Q6" s="6">
        <f>I6-M6-O6-P6</f>
        <v>9045.5727570776253</v>
      </c>
    </row>
    <row r="7" spans="1:17" x14ac:dyDescent="0.25">
      <c r="G7">
        <v>2</v>
      </c>
      <c r="H7" s="1">
        <v>45311</v>
      </c>
      <c r="I7" s="8">
        <v>10000</v>
      </c>
      <c r="J7" s="4">
        <f t="shared" si="0"/>
        <v>39</v>
      </c>
      <c r="K7" s="5">
        <f t="shared" si="1"/>
        <v>7.7005923532579415E-2</v>
      </c>
      <c r="L7" s="5">
        <f t="shared" si="5"/>
        <v>9.2949999999999991E-2</v>
      </c>
      <c r="M7" s="6">
        <f t="shared" si="2"/>
        <v>929.49999999999989</v>
      </c>
      <c r="N7" s="6">
        <f t="shared" si="6"/>
        <v>9070.5</v>
      </c>
      <c r="O7" s="6">
        <f t="shared" si="3"/>
        <v>14.537650684931506</v>
      </c>
      <c r="P7" s="6">
        <f t="shared" si="4"/>
        <v>34.4679</v>
      </c>
      <c r="Q7" s="6">
        <f>I7-M7-O7-P7</f>
        <v>9021.4944493150688</v>
      </c>
    </row>
    <row r="8" spans="1:17" x14ac:dyDescent="0.25">
      <c r="G8">
        <v>2</v>
      </c>
      <c r="H8" s="1">
        <v>45312</v>
      </c>
      <c r="I8" s="8">
        <v>10000</v>
      </c>
      <c r="J8" s="4">
        <f t="shared" si="0"/>
        <v>40</v>
      </c>
      <c r="K8" s="5">
        <f t="shared" si="1"/>
        <v>7.7005923532579415E-2</v>
      </c>
      <c r="L8" s="5">
        <f t="shared" si="5"/>
        <v>9.5333333333333325E-2</v>
      </c>
      <c r="M8" s="6">
        <f t="shared" si="2"/>
        <v>953.33333333333326</v>
      </c>
      <c r="N8" s="6">
        <f t="shared" si="6"/>
        <v>9046.6666666666661</v>
      </c>
      <c r="O8" s="6">
        <f t="shared" si="3"/>
        <v>14.871232876712329</v>
      </c>
      <c r="P8" s="6">
        <f t="shared" si="4"/>
        <v>34.377333333333333</v>
      </c>
      <c r="Q8" s="6">
        <f>I8-M8-O8-P8</f>
        <v>8997.4181004566199</v>
      </c>
    </row>
    <row r="10" spans="1:17" x14ac:dyDescent="0.25">
      <c r="I10" s="6">
        <f>SUM(I3:I8)</f>
        <v>52000</v>
      </c>
      <c r="J10" s="7">
        <f>SUMPRODUCT(J3:J8,I3:I8)/I10</f>
        <v>37.884615384615387</v>
      </c>
      <c r="K10" s="5">
        <f>SUMPRODUCT(K3:K8,I3:I8)/I10</f>
        <v>7.7005923532579415E-2</v>
      </c>
      <c r="L10" s="5">
        <f>SUMPRODUCT(L3:L8,I3:I8)/I10</f>
        <v>9.0291666666666659E-2</v>
      </c>
      <c r="M10" s="6">
        <f>SUM(M3:M8)</f>
        <v>4695.1666666666661</v>
      </c>
      <c r="N10" s="6">
        <f>SUM(N3:N8)</f>
        <v>47304.833333333328</v>
      </c>
      <c r="O10" s="6">
        <f>SUM(O3:O8)</f>
        <v>73.637500000000003</v>
      </c>
      <c r="P10" s="6">
        <f>SUM(P3:P8)</f>
        <v>179.75836666666666</v>
      </c>
      <c r="Q10" s="6">
        <f>SUM(Q3:Q8)</f>
        <v>47151.43746666667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Alberto</dc:creator>
  <cp:lastModifiedBy>Carlos Alberto Viera Torres</cp:lastModifiedBy>
  <dcterms:created xsi:type="dcterms:W3CDTF">2023-12-15T13:09:56Z</dcterms:created>
  <dcterms:modified xsi:type="dcterms:W3CDTF">2023-12-22T12:36:55Z</dcterms:modified>
</cp:coreProperties>
</file>