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6" firstSheet="0" activeTab="4"/>
  </bookViews>
  <sheets>
    <sheet name="Obligatorias" sheetId="1" state="visible" r:id="rId2"/>
    <sheet name="OPT-LIBRE" sheetId="2" state="visible" r:id="rId3"/>
    <sheet name="FIQ" sheetId="3" state="visible" r:id="rId4"/>
    <sheet name="PROFESORES" sheetId="4" state="visible" r:id="rId5"/>
    <sheet name="POSGRADO" sheetId="5" state="visible" r:id="rId6"/>
  </sheets>
  <definedNames>
    <definedName function="false" hidden="true" localSheetId="2" name="_xlnm._FilterDatabase" vbProcedure="false">FIQ!$A$1:$AA$18</definedName>
    <definedName function="false" hidden="true" localSheetId="0" name="_xlnm._FilterDatabase" vbProcedure="false">Obligatorias!$A$1:$AA$147</definedName>
    <definedName function="false" hidden="true" localSheetId="1" name="_xlnm._FilterDatabase" vbProcedure="false">'OPT-LIBRE'!$A$1:$AB$65</definedName>
    <definedName function="false" hidden="true" localSheetId="3" name="_xlnm._FilterDatabase" vbProcedure="false">PROFESORES!$1:$143</definedName>
    <definedName function="false" hidden="false" localSheetId="0" name="_xlnm._FilterDatabase" vbProcedure="false">Obligatorias!$A$1:$AA$147</definedName>
    <definedName function="false" hidden="false" localSheetId="0" name="_xlnm._FilterDatabase_0" vbProcedure="false">Obligatorias!$A$1:$AA$147</definedName>
    <definedName function="false" hidden="false" localSheetId="1" name="_xlnm._FilterDatabase" vbProcedure="false">'OPT-LIBRE'!$A$1:$AB$65</definedName>
    <definedName function="false" hidden="false" localSheetId="1" name="_xlnm._FilterDatabase_0" vbProcedure="false">'OPT-LIBRE'!$A$1:$AB$65</definedName>
    <definedName function="false" hidden="false" localSheetId="2" name="_xlnm._FilterDatabase" vbProcedure="false">FIQ!$A$1:$AA$18</definedName>
    <definedName function="false" hidden="false" localSheetId="2" name="_xlnm._FilterDatabase_0" vbProcedure="false">FIQ!$A$1:$AA$18</definedName>
    <definedName function="false" hidden="false" localSheetId="3" name="_xlnm._FilterDatabase" vbProcedure="false">PROFESORES!$1:$143</definedName>
    <definedName function="false" hidden="false" localSheetId="3" name="_xlnm._FilterDatabase_0" vbProcedure="false">PROFESORES!$1:$143</definedName>
    <definedName function="false" hidden="false" localSheetId="4" name="_xlnm._FilterDatabase" vbProcedure="false">POSGRADO!$A$1:$xfc$63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<sst xmlns="http://schemas.openxmlformats.org/spreadsheetml/2006/main" count="2904" uniqueCount="944">
  <si>
    <t>No.</t>
  </si>
  <si>
    <t> Asignatura</t>
  </si>
  <si>
    <t>G</t>
  </si>
  <si>
    <t>PE</t>
  </si>
  <si>
    <t>#</t>
  </si>
  <si>
    <t>NOMBRE(S)</t>
  </si>
  <si>
    <t>APELLIDOS</t>
  </si>
  <si>
    <t>Grupo Responsable</t>
  </si>
  <si>
    <t>OBSERVACIONES</t>
  </si>
  <si>
    <t>Hr.Pres</t>
  </si>
  <si>
    <t>Nr N/P</t>
  </si>
  <si>
    <t>SEMESTRE</t>
  </si>
  <si>
    <t>MODELO</t>
  </si>
  <si>
    <t>LUGAR</t>
  </si>
  <si>
    <t>LIC MEYA</t>
  </si>
  <si>
    <t>LIC REG</t>
  </si>
  <si>
    <t>LCC MEYA</t>
  </si>
  <si>
    <t>LCC MEFI</t>
  </si>
  <si>
    <t>LIS MEYA</t>
  </si>
  <si>
    <t>LIS MEFI</t>
  </si>
  <si>
    <t>LA REG</t>
  </si>
  <si>
    <t>LA ACOM</t>
  </si>
  <si>
    <t>LA MEYA</t>
  </si>
  <si>
    <t>LM</t>
  </si>
  <si>
    <t>LEM MEYA</t>
  </si>
  <si>
    <t>LEM MEFI</t>
  </si>
  <si>
    <t>CUPO MAX</t>
  </si>
  <si>
    <t>Acomp: Álgebra Lineal</t>
  </si>
  <si>
    <t>E(2013)</t>
  </si>
  <si>
    <t>2hrs</t>
  </si>
  <si>
    <t>José</t>
  </si>
  <si>
    <t>Andueza Pech</t>
  </si>
  <si>
    <t>Acomp: Álgebra Superior</t>
  </si>
  <si>
    <t>CC(2016)</t>
  </si>
  <si>
    <t>Irma</t>
  </si>
  <si>
    <t>Trejo y Canché</t>
  </si>
  <si>
    <t>Administración de Proyectos II</t>
  </si>
  <si>
    <t>IS(2009)</t>
  </si>
  <si>
    <t>Antonio Armando</t>
  </si>
  <si>
    <t>Aguileta Güemez</t>
  </si>
  <si>
    <t>Ingeniería de Software/Tecn.para la Formación en IS</t>
  </si>
  <si>
    <t>8°</t>
  </si>
  <si>
    <t>MEYA</t>
  </si>
  <si>
    <t>AULA</t>
  </si>
  <si>
    <t>Administración y Auditoría en Informática</t>
  </si>
  <si>
    <t>CC(2009)</t>
  </si>
  <si>
    <t>Emilio Gabriel</t>
  </si>
  <si>
    <t>Rejón Herrera</t>
  </si>
  <si>
    <t>Álgebra Abstracta I</t>
  </si>
  <si>
    <t>M (2011)</t>
  </si>
  <si>
    <t>4.5 Hrs</t>
  </si>
  <si>
    <t>José Alejandro</t>
  </si>
  <si>
    <t>Lara Rodríguez</t>
  </si>
  <si>
    <t>Álgebra</t>
  </si>
  <si>
    <t>6°</t>
  </si>
  <si>
    <t>Álgebra Avanzada</t>
  </si>
  <si>
    <t>4.5hr</t>
  </si>
  <si>
    <t>Irma Noemí</t>
  </si>
  <si>
    <t>Elaborar planeación didáctica</t>
  </si>
  <si>
    <t>2°</t>
  </si>
  <si>
    <t>MEFI</t>
  </si>
  <si>
    <t>Álgebra Intermedia</t>
  </si>
  <si>
    <t>4hrs</t>
  </si>
  <si>
    <t>Lupita</t>
  </si>
  <si>
    <t>Ordaz Arjona</t>
  </si>
  <si>
    <t>1°</t>
  </si>
  <si>
    <t>Viviana</t>
  </si>
  <si>
    <t>Azcorra Novelo</t>
  </si>
  <si>
    <t>Álgebra Lineal</t>
  </si>
  <si>
    <t>IC(2013)</t>
  </si>
  <si>
    <t>Alejandro Waldemar</t>
  </si>
  <si>
    <t>Cobá Magaña</t>
  </si>
  <si>
    <t>Álgebra Lineal I</t>
  </si>
  <si>
    <t>4°</t>
  </si>
  <si>
    <t>Álgebra Superior</t>
  </si>
  <si>
    <t>4 Hrs.</t>
  </si>
  <si>
    <t>Álgebra Superior (Grupo A)</t>
  </si>
  <si>
    <t>IS(2016)</t>
  </si>
  <si>
    <t>Carlos Jacob</t>
  </si>
  <si>
    <t>Rubio Barrios</t>
  </si>
  <si>
    <t>Álgebra Superior (Grupo B)</t>
  </si>
  <si>
    <t>Álgebra Superior I</t>
  </si>
  <si>
    <t>René Israel</t>
  </si>
  <si>
    <t>García Lara</t>
  </si>
  <si>
    <t>Álgebra Superior II</t>
  </si>
  <si>
    <t>IS(2009)-CC(2009)</t>
  </si>
  <si>
    <t>A(2014)</t>
  </si>
  <si>
    <t>3 Hrs</t>
  </si>
  <si>
    <t>Víctor Manuel</t>
  </si>
  <si>
    <t>Bautista Ancona</t>
  </si>
  <si>
    <t>Análisis de Algoritmos</t>
  </si>
  <si>
    <t>Francisco</t>
  </si>
  <si>
    <t>Madera Ramírez</t>
  </si>
  <si>
    <t>Tecnologías Emergentes</t>
  </si>
  <si>
    <t>Análisis Matemático </t>
  </si>
  <si>
    <t>Ángel Gabriel</t>
  </si>
  <si>
    <t>Estrella González</t>
  </si>
  <si>
    <t>Ecuaciones Diferenciales y Análisis</t>
  </si>
  <si>
    <t>Análisis Numérico (Grupo A)</t>
  </si>
  <si>
    <t>6 Hrs</t>
  </si>
  <si>
    <t>Coordinación LM</t>
  </si>
  <si>
    <t>4°-3°</t>
  </si>
  <si>
    <t>CC</t>
  </si>
  <si>
    <t>Análisis Numérico (Grupo B)</t>
  </si>
  <si>
    <t>Pedro David</t>
  </si>
  <si>
    <t>Sánchez Salazar</t>
  </si>
  <si>
    <t>Arquitectura de Computadoras (GRUPO A)</t>
  </si>
  <si>
    <t>Otilio</t>
  </si>
  <si>
    <t>Santos Aguilar</t>
  </si>
  <si>
    <t>Modelado y Simulación Computacional de Sistemas Físicos</t>
  </si>
  <si>
    <t>Arquitectura de Computadoras (GRUPO B)</t>
  </si>
  <si>
    <t>Irwing Aarón</t>
  </si>
  <si>
    <t>Cifuentes González</t>
  </si>
  <si>
    <t>Aseguramiento de la Calidad del Software</t>
  </si>
  <si>
    <t>Bases de Datos</t>
  </si>
  <si>
    <t>CC(2009)-IS(2009)</t>
  </si>
  <si>
    <t>Julio César</t>
  </si>
  <si>
    <t>Díaz Mendoza</t>
  </si>
  <si>
    <t>6°-5°</t>
  </si>
  <si>
    <t>Cálculo Actuarial para el Seguro de Vida II/Matemática Actuarial II</t>
  </si>
  <si>
    <t>A(2014)-A(2009)</t>
  </si>
  <si>
    <t>Ernesto </t>
  </si>
  <si>
    <t>Guerrero Lara</t>
  </si>
  <si>
    <t>Estadística</t>
  </si>
  <si>
    <t>MEFI-MEyA</t>
  </si>
  <si>
    <t>Cálculo Diferencial</t>
  </si>
  <si>
    <t>Heidy Cecilia</t>
  </si>
  <si>
    <t>Escamilla Puc</t>
  </si>
  <si>
    <t>Cálculo Diferencial (Grupo A)</t>
  </si>
  <si>
    <t>Felipe</t>
  </si>
  <si>
    <t>Rosado Vázquez</t>
  </si>
  <si>
    <t>Cálculo Diferencial (Grupo B)</t>
  </si>
  <si>
    <t>Isabel</t>
  </si>
  <si>
    <t>Tuyub Sánchez</t>
  </si>
  <si>
    <t>Cálculo Diferencial (Grupo C)</t>
  </si>
  <si>
    <t>Genny Rocío</t>
  </si>
  <si>
    <t>Uicab Ballote</t>
  </si>
  <si>
    <t>Cálculo I</t>
  </si>
  <si>
    <t>7.5 Hrs</t>
  </si>
  <si>
    <t>Ramón</t>
  </si>
  <si>
    <t>Peniche Mena</t>
  </si>
  <si>
    <t>Cálculo III</t>
  </si>
  <si>
    <t>Lucía Belén</t>
  </si>
  <si>
    <t>Gamboa Salazar</t>
  </si>
  <si>
    <t>Cálculo Integral</t>
  </si>
  <si>
    <t>César Hernán</t>
  </si>
  <si>
    <t>Mendiburu Silveira</t>
  </si>
  <si>
    <t>5 Hrs.</t>
  </si>
  <si>
    <t>Cálculo Univariable</t>
  </si>
  <si>
    <t>6 Hrs.</t>
  </si>
  <si>
    <t>Cálculo Vectorial</t>
  </si>
  <si>
    <t>Jorge Carlos</t>
  </si>
  <si>
    <t>Lugo Jiménez</t>
  </si>
  <si>
    <t>Circuitos Eléctricos</t>
  </si>
  <si>
    <t>IC(2009)</t>
  </si>
  <si>
    <t>Aarón Abraham</t>
  </si>
  <si>
    <t>Aguayo González</t>
  </si>
  <si>
    <t>Laboratorio de electrónica</t>
  </si>
  <si>
    <t>Circuitos Electrónicos II (MEFI)-Electrónica II (MEYA)</t>
  </si>
  <si>
    <t>IC(2013)-IC(2009)</t>
  </si>
  <si>
    <t>4.5 Hrs.</t>
  </si>
  <si>
    <t>6°-8°</t>
  </si>
  <si>
    <t>MEFI-MEYA</t>
  </si>
  <si>
    <t>Cómputo Científico</t>
  </si>
  <si>
    <t>Nombre por definir</t>
  </si>
  <si>
    <t>Control Digital</t>
  </si>
  <si>
    <t>Carlos/Ricardo</t>
  </si>
  <si>
    <t>Brito/Legarda</t>
  </si>
  <si>
    <t>Elaborar Planeación Didáctica</t>
  </si>
  <si>
    <t>1 SESION LAB.ROB</t>
  </si>
  <si>
    <t>Control II</t>
  </si>
  <si>
    <t>Laboratorio de robótica</t>
  </si>
  <si>
    <t>Cultura Maya (Grupo A)</t>
  </si>
  <si>
    <t>3 Hrs.</t>
  </si>
  <si>
    <t>Institucional</t>
  </si>
  <si>
    <t>Cultura Maya (Grupo B)</t>
  </si>
  <si>
    <t>Cultura Maya (Grupo C)</t>
  </si>
  <si>
    <t>Cultura Maya (Grupo D)</t>
  </si>
  <si>
    <t>Cultura Maya (Grupo E)</t>
  </si>
  <si>
    <t>Cultura Maya (Grupo F)</t>
  </si>
  <si>
    <t>Demografía/Demografía I</t>
  </si>
  <si>
    <t>Carlos Humberto</t>
  </si>
  <si>
    <t>Herrera Hoyos</t>
  </si>
  <si>
    <t>Desarrollo Conceptual de las Matem. II</t>
  </si>
  <si>
    <t>E(2009)</t>
  </si>
  <si>
    <t>Eddie/Karla</t>
  </si>
  <si>
    <t>Aparicio/Gómez</t>
  </si>
  <si>
    <t>Enseñanza de las Matemáticas</t>
  </si>
  <si>
    <t>Desarrollo Curricular</t>
  </si>
  <si>
    <t>María del Pilar</t>
  </si>
  <si>
    <t>Rosado Ocaña</t>
  </si>
  <si>
    <t>Pedag. e Innova. en Educación Matemática</t>
  </si>
  <si>
    <t>Desarrollo de Emprendedores</t>
  </si>
  <si>
    <t>Sharon</t>
  </si>
  <si>
    <t>Escobar Díaz</t>
  </si>
  <si>
    <t>Coordinación LEM</t>
  </si>
  <si>
    <t>Desarrollo de Requisitos de Software</t>
  </si>
  <si>
    <t>Raúl Antonio</t>
  </si>
  <si>
    <t>Aguilar Vera</t>
  </si>
  <si>
    <t>Desarrollo de Software a Pequeña Escala</t>
  </si>
  <si>
    <t>Carlos/Edwin</t>
  </si>
  <si>
    <t>Mojica/Bojórquez</t>
  </si>
  <si>
    <t>1 SESION EN CC</t>
  </si>
  <si>
    <t>Didáctica de la Geometría</t>
  </si>
  <si>
    <t>Didáctica de la Probabilidad</t>
  </si>
  <si>
    <t>Didáctica de las Matemáticas II</t>
  </si>
  <si>
    <t>Estelita</t>
  </si>
  <si>
    <t>García</t>
  </si>
  <si>
    <t>Didáctica del Cálculo</t>
  </si>
  <si>
    <t>Eddie del Jesús</t>
  </si>
  <si>
    <t>Aparicio Landa</t>
  </si>
  <si>
    <t>Diseño de Software (Grupo A)</t>
  </si>
  <si>
    <t>Edwin</t>
  </si>
  <si>
    <t>León Bojórquez</t>
  </si>
  <si>
    <t>Diseño de Software (Grupo B)</t>
  </si>
  <si>
    <t>Juan Pablo</t>
  </si>
  <si>
    <t>Ucán Pech</t>
  </si>
  <si>
    <t>Diseños Experimentales</t>
  </si>
  <si>
    <t>E(2009)-A(2009)OPT</t>
  </si>
  <si>
    <t>Irene Josefina</t>
  </si>
  <si>
    <t>Peniche Ayora</t>
  </si>
  <si>
    <t>Ecuaciones Diferenciales</t>
  </si>
  <si>
    <t>Felipe de Jesús</t>
  </si>
  <si>
    <t>Ecuaciones Diferenciales I</t>
  </si>
  <si>
    <t>Electricidad y Magnetismo (MEFI-MEYA)</t>
  </si>
  <si>
    <t>Gabriel</t>
  </si>
  <si>
    <t>Murrieta Hernández</t>
  </si>
  <si>
    <t>4°-5°</t>
  </si>
  <si>
    <t>Aula</t>
  </si>
  <si>
    <t>Estructuras de Datos</t>
  </si>
  <si>
    <t>Enrique</t>
  </si>
  <si>
    <t>Ayala Franco</t>
  </si>
  <si>
    <t>Física para Computación</t>
  </si>
  <si>
    <t>Geometría Analítica I</t>
  </si>
  <si>
    <t>Safira</t>
  </si>
  <si>
    <t>Pech Chi</t>
  </si>
  <si>
    <t>Geometría Analítica II</t>
  </si>
  <si>
    <t>Luis Celso</t>
  </si>
  <si>
    <t>Chan Palomo</t>
  </si>
  <si>
    <t>Geometría Diferencial, Sistemas Dinámicos y Aplicaciones</t>
  </si>
  <si>
    <t>Navarrete Carrillo</t>
  </si>
  <si>
    <t>Gestión Tecnológica</t>
  </si>
  <si>
    <t>IS(2009)-IC(2009)</t>
  </si>
  <si>
    <t>2°-6°</t>
  </si>
  <si>
    <t>Herramientas Computacionales</t>
  </si>
  <si>
    <t>3hrs</t>
  </si>
  <si>
    <t>Guadalupe Soledad</t>
  </si>
  <si>
    <t>Siordia Montero</t>
  </si>
  <si>
    <t>Inferencia Estadística</t>
  </si>
  <si>
    <t>Felipe Reyes</t>
  </si>
  <si>
    <t>Tuz Poot</t>
  </si>
  <si>
    <t>2s2H+1s1H</t>
  </si>
  <si>
    <t>Salvador</t>
  </si>
  <si>
    <t>Medina Peralta</t>
  </si>
  <si>
    <t>Inferencia Estadística (Grupo A)</t>
  </si>
  <si>
    <t>CC(2009)-IC(2009)</t>
  </si>
  <si>
    <t>Inferencia Estadística (Grupo B)</t>
  </si>
  <si>
    <t>IS(2009)-A(2009)</t>
  </si>
  <si>
    <t>Diódora</t>
  </si>
  <si>
    <t>Kantún Chim</t>
  </si>
  <si>
    <t>MEyA</t>
  </si>
  <si>
    <t>Inferencia Estadística (Grupo C)</t>
  </si>
  <si>
    <t>IS(2009)-E(2009)</t>
  </si>
  <si>
    <t>Luis</t>
  </si>
  <si>
    <t>Rodríguez Carvajal</t>
  </si>
  <si>
    <t>Ingeniería de Software I</t>
  </si>
  <si>
    <t>Enriqueta</t>
  </si>
  <si>
    <t>Castellanos Bolaños</t>
  </si>
  <si>
    <t>Inteligencia Artificial</t>
  </si>
  <si>
    <t>Alejandro</t>
  </si>
  <si>
    <t>Pasos Ruiz</t>
  </si>
  <si>
    <t>Introducción a la admon. de riesgos</t>
  </si>
  <si>
    <t>2 Hrs.</t>
  </si>
  <si>
    <t>Lourdes</t>
  </si>
  <si>
    <t>Sansores Cárdenas</t>
  </si>
  <si>
    <t>1s2H</t>
  </si>
  <si>
    <t>Introducción a la Seguridad Social</t>
  </si>
  <si>
    <t>1hr</t>
  </si>
  <si>
    <t>Investigación de Operaciones</t>
  </si>
  <si>
    <t>IC(2009)-CC(2009)-A(2009)</t>
  </si>
  <si>
    <t>Martín Leonel</t>
  </si>
  <si>
    <t>Chi Pérez</t>
  </si>
  <si>
    <t>6°-4°-4°</t>
  </si>
  <si>
    <t>Laboratorio Didáctico</t>
  </si>
  <si>
    <t>8 Hrs.</t>
  </si>
  <si>
    <t>Leslie</t>
  </si>
  <si>
    <t>Torres Burgos</t>
  </si>
  <si>
    <t>Lectura y Redacción Técnica</t>
  </si>
  <si>
    <t>2 Hrs</t>
  </si>
  <si>
    <t>Karla Margarita</t>
  </si>
  <si>
    <t>Gómez Osalde</t>
  </si>
  <si>
    <t>Macroeconomía</t>
  </si>
  <si>
    <t>Matemática Actuarial III</t>
  </si>
  <si>
    <t>A(2009)</t>
  </si>
  <si>
    <t>María Auxilio</t>
  </si>
  <si>
    <t>Chan García</t>
  </si>
  <si>
    <t>Matemáticas Discretas</t>
  </si>
  <si>
    <t>Luis Ramiro</t>
  </si>
  <si>
    <t>Basto Díaz</t>
  </si>
  <si>
    <t>Matemáticas Discretas (Grupo A)</t>
  </si>
  <si>
    <t>Matemáticas Discretas (Grupo B)</t>
  </si>
  <si>
    <t>Jorge</t>
  </si>
  <si>
    <t>Ríos Martínez</t>
  </si>
  <si>
    <t>Matemáticas Discretas (Grupo C)</t>
  </si>
  <si>
    <t>Reyes Magaña</t>
  </si>
  <si>
    <t>Metodología de la Investigación</t>
  </si>
  <si>
    <t>Jorge Ricardo</t>
  </si>
  <si>
    <t>Gómez Montalvo</t>
  </si>
  <si>
    <t>Métodos Numéricos/Análisis Numérico</t>
  </si>
  <si>
    <t>A(2014)-A(2009)-E(2009)</t>
  </si>
  <si>
    <t>Miguel Ángel</t>
  </si>
  <si>
    <t>Can Ek</t>
  </si>
  <si>
    <t>Métricas de Software</t>
  </si>
  <si>
    <t>2 SESIONES EN CC</t>
  </si>
  <si>
    <t>Microcontroladores</t>
  </si>
  <si>
    <t>Otilio </t>
  </si>
  <si>
    <t>Laboratorio de redes</t>
  </si>
  <si>
    <t>Microenseñanza II (Grupo A)</t>
  </si>
  <si>
    <t>SESIONES CONTINUAS</t>
  </si>
  <si>
    <t>Microenseñanza II (Grupo B)</t>
  </si>
  <si>
    <t>Microprocesadores</t>
  </si>
  <si>
    <t>3S</t>
  </si>
  <si>
    <t>9°</t>
  </si>
  <si>
    <t>LAB. ELEC.</t>
  </si>
  <si>
    <t>Modelación Matemática</t>
  </si>
  <si>
    <t>Eric José</t>
  </si>
  <si>
    <t>Ávila Vales</t>
  </si>
  <si>
    <t>Planeación y Evaluación Educativa</t>
  </si>
  <si>
    <t>María Guadalupe</t>
  </si>
  <si>
    <t>Probabilidad</t>
  </si>
  <si>
    <t>Luci del Carmen</t>
  </si>
  <si>
    <t>Torres Sánchez</t>
  </si>
  <si>
    <t>Probabilidad (Repetición)</t>
  </si>
  <si>
    <t>CC(2009)-IC(2009)-E(2009)</t>
  </si>
  <si>
    <t>3°-4°-3°</t>
  </si>
  <si>
    <t>Probabilidad II</t>
  </si>
  <si>
    <t>Profe prop  Estadística</t>
  </si>
  <si>
    <t>Procesos Estocásticos</t>
  </si>
  <si>
    <t>Henry</t>
  </si>
  <si>
    <t>Pantí Trejo</t>
  </si>
  <si>
    <t>2s2H</t>
  </si>
  <si>
    <t>Programación</t>
  </si>
  <si>
    <t>2°-3°</t>
  </si>
  <si>
    <t>4.5 hrs</t>
  </si>
  <si>
    <t>5°</t>
  </si>
  <si>
    <t>Programación en la Web</t>
  </si>
  <si>
    <t>Víctor Hugo</t>
  </si>
  <si>
    <t>Menéndez Domínguez</t>
  </si>
  <si>
    <t>Programación Específica</t>
  </si>
  <si>
    <t>Programación Estructurada (Grupo A)</t>
  </si>
  <si>
    <t>Programación Estructurada (Grupo B)</t>
  </si>
  <si>
    <t>Programación Estructurada (Grupo C)</t>
  </si>
  <si>
    <t>Edgar</t>
  </si>
  <si>
    <t>Cambranes Martínez</t>
  </si>
  <si>
    <t>Programación Estructurada (Grupo D)</t>
  </si>
  <si>
    <t>Víctor</t>
  </si>
  <si>
    <t>Villanueva Abuxapqui</t>
  </si>
  <si>
    <t>Regresión Lineal  y Series de Tiempo</t>
  </si>
  <si>
    <t>7°</t>
  </si>
  <si>
    <t>Señales y Sistemas</t>
  </si>
  <si>
    <t>2 sesiones en salón ,1 sesión centro de computo</t>
  </si>
  <si>
    <t>Sistemas de Comunicación</t>
  </si>
  <si>
    <t>Sistemas Digitales</t>
  </si>
  <si>
    <t>Anabel</t>
  </si>
  <si>
    <t>Martín González</t>
  </si>
  <si>
    <t>2 sesiones en salón ,1 sesión en laboratorio electrónica o redes</t>
  </si>
  <si>
    <t>Sistemas Digitales II</t>
  </si>
  <si>
    <t>Sistemas Distribuidos (Grupo A)</t>
  </si>
  <si>
    <t>Joel </t>
  </si>
  <si>
    <t>Trejo</t>
  </si>
  <si>
    <t>Sistemas Distribuidos (Grupo B)</t>
  </si>
  <si>
    <t>Luis Fernando</t>
  </si>
  <si>
    <t>Curi Quintal</t>
  </si>
  <si>
    <t>Sistemas en Tiempo Real</t>
  </si>
  <si>
    <t>Laboratorio de electrónica o redes</t>
  </si>
  <si>
    <t>Sistemas Financieros</t>
  </si>
  <si>
    <t>Distancia</t>
  </si>
  <si>
    <t>Raúl Humberto</t>
  </si>
  <si>
    <t>Vallado Fernández</t>
  </si>
  <si>
    <t>A distancia</t>
  </si>
  <si>
    <t>Sistemas Operativos</t>
  </si>
  <si>
    <t>Sistemas Operativos (Grupo A)</t>
  </si>
  <si>
    <t>Sistemas Operativos (Grupo B)</t>
  </si>
  <si>
    <t>Taller de Formación Profesional (Grupo A)</t>
  </si>
  <si>
    <t>No requiere aula</t>
  </si>
  <si>
    <t>Taller de Formación Profesional (Grupo B)</t>
  </si>
  <si>
    <t>Técnicas de Muestreo</t>
  </si>
  <si>
    <t>Teoría de Lenguajes de Programación (Grupo A)</t>
  </si>
  <si>
    <t>Teoría de Lenguajes de Programación (Grupo B)</t>
  </si>
  <si>
    <t>Teoría de Lenguajes de Programación (Grupo C)</t>
  </si>
  <si>
    <t>Teoría del Riesgo</t>
  </si>
  <si>
    <t>Teoría del Seguro</t>
  </si>
  <si>
    <t>Teorías en Matemática Educativa</t>
  </si>
  <si>
    <t>Topología</t>
  </si>
  <si>
    <t>Waldemar del Jesús</t>
  </si>
  <si>
    <t>Barrera Vargas</t>
  </si>
  <si>
    <t>Valuación de Activos Financieros/Finanzas I</t>
  </si>
  <si>
    <t>2.5 Hrs.</t>
  </si>
  <si>
    <t>1s2.5H</t>
  </si>
  <si>
    <t>Adolfo</t>
  </si>
  <si>
    <t>Sánchez Valenzuela</t>
  </si>
  <si>
    <t>Acomp: Teoría del Seguro</t>
  </si>
  <si>
    <t>Acomp: Probabilidad</t>
  </si>
  <si>
    <t>Acomp: Cálculo Actuarial Seguro de Vida I</t>
  </si>
  <si>
    <t>Acomp: Microeconomía</t>
  </si>
  <si>
    <t>3°</t>
  </si>
  <si>
    <t>Acomp: Regresión Lineal</t>
  </si>
  <si>
    <t>Acomp: Matemáticas Financieras</t>
  </si>
  <si>
    <t>Carlos</t>
  </si>
  <si>
    <t>Acomp: Probabilidad I</t>
  </si>
  <si>
    <t>José Luis </t>
  </si>
  <si>
    <t>Batún Cutz</t>
  </si>
  <si>
    <t>Acomp: Procesos Estocásticos</t>
  </si>
  <si>
    <t>Acomp: Investigación de Operaciones</t>
  </si>
  <si>
    <t>CRED</t>
  </si>
  <si>
    <t>REQUISITO ACADÉMIC</t>
  </si>
  <si>
    <t>Opt: Introducción a la Programación de Videojuegos</t>
  </si>
  <si>
    <t>2S2H</t>
  </si>
  <si>
    <t>Coord. LCC</t>
  </si>
  <si>
    <t>DE 18-20 HRS</t>
  </si>
  <si>
    <t>Opt: Manejo de datos no estructurados</t>
  </si>
  <si>
    <t>Moo Mena</t>
  </si>
  <si>
    <t>de 11-13 hrs, excepto miércoles</t>
  </si>
  <si>
    <t>Opt: Administración de Servidores Unix I</t>
  </si>
  <si>
    <t>Pastor Enrique</t>
  </si>
  <si>
    <t>Góngora Cárdenas</t>
  </si>
  <si>
    <t>lunes y miércoles 18-20 hrs</t>
  </si>
  <si>
    <t>LAB.REDES</t>
  </si>
  <si>
    <t>Opt: Computación Paralela</t>
  </si>
  <si>
    <t>CC(2009)-Mecatrónica</t>
  </si>
  <si>
    <t>medio día</t>
  </si>
  <si>
    <t>Opt: Tópicos de Informática Educativa</t>
  </si>
  <si>
    <t>M(2011)-CC(2009)-IC(2009)</t>
  </si>
  <si>
    <t>ninguno</t>
  </si>
  <si>
    <t>Taller de Investigación</t>
  </si>
  <si>
    <t>1s1.5h</t>
  </si>
  <si>
    <t>215 créditos</t>
  </si>
  <si>
    <t>Taller de Prácticas Profesionales</t>
  </si>
  <si>
    <t>Enrique </t>
  </si>
  <si>
    <t>Horario Sábado 9hrs-para evitar choques</t>
  </si>
  <si>
    <t>No asignar espacio</t>
  </si>
  <si>
    <t>115 créditos</t>
  </si>
  <si>
    <t>Taller de Formación Profesional</t>
  </si>
  <si>
    <t>Horario Sábado 11hrs-para evitar choques</t>
  </si>
  <si>
    <t>Libre: Formación y manejo de equipos de trabajo</t>
  </si>
  <si>
    <t>IS(2016)-CC(2016)</t>
  </si>
  <si>
    <t>2h</t>
  </si>
  <si>
    <t>Mario</t>
  </si>
  <si>
    <t>Bacelis Centeno</t>
  </si>
  <si>
    <t>Coord. LIS</t>
  </si>
  <si>
    <t>NO SE OFERTARÁ</t>
  </si>
  <si>
    <t>Libre: Habilidades para el razonamiento crítico</t>
  </si>
  <si>
    <t>Taller de Servicio Social</t>
  </si>
  <si>
    <t>Edgar </t>
  </si>
  <si>
    <t>No requiere Aula</t>
  </si>
  <si>
    <t>Julio </t>
  </si>
  <si>
    <t>Ofertar en sábado </t>
  </si>
  <si>
    <t>Opt: Optimización de Aplicaciones Web</t>
  </si>
  <si>
    <t>LIS-LCC</t>
  </si>
  <si>
    <t>IS(2009)AC:PROG WEB</t>
  </si>
  <si>
    <t>Victor Hugo</t>
  </si>
  <si>
    <t>CAISIE</t>
  </si>
  <si>
    <t>Opt: Implementación de Prototipos para Internet de Todo.</t>
  </si>
  <si>
    <t>LIS-LCC-LIC</t>
  </si>
  <si>
    <t>IS(2009)AC:Internet de todo</t>
  </si>
  <si>
    <t>Sergio
Rodrigo
Fernando</t>
  </si>
  <si>
    <t>Cervera
Esparza
Ruiz</t>
  </si>
  <si>
    <t>Opt: Desarrollo de Aplicaciones Web, Móviles y APIs REST</t>
  </si>
  <si>
    <t>Hidalgo</t>
  </si>
  <si>
    <t>Fernández Pech</t>
  </si>
  <si>
    <t>Opt: UX/UI: Diseño y prototipo de producto</t>
  </si>
  <si>
    <t>IS(2009)AC:Innovacion y emp</t>
  </si>
  <si>
    <t>Huriata</t>
  </si>
  <si>
    <t>Bonilla Peña</t>
  </si>
  <si>
    <t>Opt: Seguridad Informática</t>
  </si>
  <si>
    <t>Rodrigo</t>
  </si>
  <si>
    <t>Esparza Sánchez</t>
  </si>
  <si>
    <t>Coord. LIC</t>
  </si>
  <si>
    <t>CC con al menos 4GB RAM</t>
  </si>
  <si>
    <t>Opt: Procesamiento de Imágenes</t>
  </si>
  <si>
    <t>Cálculo Vectorial, Álgebra Lineal, Programación</t>
  </si>
  <si>
    <t>Opt: Temas Selectos de Aprendizaje Automático y Visión</t>
  </si>
  <si>
    <t>IC(2013)-IC(2009)-CC(2009)-IS(2009)-M(2011)</t>
  </si>
  <si>
    <t>Carlos/Arturo</t>
  </si>
  <si>
    <t>Brito/Espinosa</t>
  </si>
  <si>
    <t>Opt: Proyectos Integradores en Computación</t>
  </si>
  <si>
    <t>Anabel/Ricardo</t>
  </si>
  <si>
    <t>Martín/Legarda</t>
  </si>
  <si>
    <t>PROGRAMAR EN SABADO</t>
  </si>
  <si>
    <t>Haber aprobado el equivalente en créditos al sexto semestre</t>
  </si>
  <si>
    <t>Opt: Introducción a Arduino</t>
  </si>
  <si>
    <t>4.5hrs</t>
  </si>
  <si>
    <t>Fernando</t>
  </si>
  <si>
    <t>Ruiz Cardeña</t>
  </si>
  <si>
    <t>Horario al medio día</t>
  </si>
  <si>
    <t>Lab.Elec/Rob</t>
  </si>
  <si>
    <t>Programación en Lenguaje C</t>
  </si>
  <si>
    <t>IC(2013)-IC(2009)-CC(2009)</t>
  </si>
  <si>
    <t>Opt: Modelos de Crédito</t>
  </si>
  <si>
    <t>A</t>
  </si>
  <si>
    <t>García Apellido</t>
  </si>
  <si>
    <t>Coord. LA</t>
  </si>
  <si>
    <t>40 alumnos</t>
  </si>
  <si>
    <t>Opt: Alta Dirección</t>
  </si>
  <si>
    <t>Rodríguez</t>
  </si>
  <si>
    <t>Opt: Control de Calidad</t>
  </si>
  <si>
    <t>A - EE</t>
  </si>
  <si>
    <t>Carlos </t>
  </si>
  <si>
    <t>Taller Formativo de Aplicaciones Estadísticas</t>
  </si>
  <si>
    <t>Luis 
Salvador</t>
  </si>
  <si>
    <t>Rodríguez
Medina</t>
  </si>
  <si>
    <t>Considerada en la carga académica de EE</t>
  </si>
  <si>
    <t>Libre: Pilates I</t>
  </si>
  <si>
    <t>Lourdes </t>
  </si>
  <si>
    <t>Área despejada</t>
  </si>
  <si>
    <t>1s2h</t>
  </si>
  <si>
    <t>Opt: Aspectos Cognitivos en Resolución de Problemas</t>
  </si>
  <si>
    <t>Coord. LEM</t>
  </si>
  <si>
    <t>Que la clase finalize máximo  a las 5 pm</t>
  </si>
  <si>
    <t>Geometría Euclideana, Álgebra Intermedia, Geometría Analítica I</t>
  </si>
  <si>
    <t>Opt: Instrumentos de evaluación basado en competencias</t>
  </si>
  <si>
    <t>Estelita/Martha</t>
  </si>
  <si>
    <t>García/Jarero</t>
  </si>
  <si>
    <t>Después de las 11:00 hrs</t>
  </si>
  <si>
    <t>Ninguno</t>
  </si>
  <si>
    <t>Opt: Proyectos Educativos</t>
  </si>
  <si>
    <t>No colocar la optativa en el horario de 13:00 - 15:00 hrs.</t>
  </si>
  <si>
    <t>Lectura y Redacción Técnica, Didáctica del Álgebra, la Geometría y el Cálculo, Diseños de aprendizaje y planeación, Tecnologías de la Información y la Comunicación.</t>
  </si>
  <si>
    <t>Opt: Modelo Educativo y Tendencias en la Educación</t>
  </si>
  <si>
    <t>Karla</t>
  </si>
  <si>
    <t>Lectura y Redacción Técnica.Paradigmas Educativos</t>
  </si>
  <si>
    <t>Opt: Enseñanza de las Matemáticas en ambientes de inclusión educativa</t>
  </si>
  <si>
    <t>No se coloque en dos días consecutivos</t>
  </si>
  <si>
    <t>Opt: Seminario de Tesis I</t>
  </si>
  <si>
    <t>Rocío/Felipe</t>
  </si>
  <si>
    <t>Uicab/Tuz</t>
  </si>
  <si>
    <t>Opt: Seminario de Tesis II</t>
  </si>
  <si>
    <t>Seminario de tesis 1</t>
  </si>
  <si>
    <t>Opt: Estrategias para la resolución de problemas matemáticos en Educación Básica</t>
  </si>
  <si>
    <t>Pedro</t>
  </si>
  <si>
    <t>Álgebra Intermedia, Álgebra Superior I y II.</t>
  </si>
  <si>
    <t>Libre: Astronomía Planetaria</t>
  </si>
  <si>
    <t>Jorge/Daniel</t>
  </si>
  <si>
    <t>Lugo/Mena</t>
  </si>
  <si>
    <t>1.5hrs</t>
  </si>
  <si>
    <t>Taller de Práctica Profesional</t>
  </si>
  <si>
    <t>1hrs</t>
  </si>
  <si>
    <t>CUBÍCULO</t>
  </si>
  <si>
    <t>Laboratorio didáctico</t>
  </si>
  <si>
    <t>1.5H</t>
  </si>
  <si>
    <t>Coord. LM</t>
  </si>
  <si>
    <t>Servicio Social</t>
  </si>
  <si>
    <t>1h</t>
  </si>
  <si>
    <t>Opt: Teoría de Números</t>
  </si>
  <si>
    <t>M(2011)-E(2009)</t>
  </si>
  <si>
    <t>Opt: Algebra Homológica</t>
  </si>
  <si>
    <t>M(2011)</t>
  </si>
  <si>
    <t>Opt: Teoría de Galois</t>
  </si>
  <si>
    <t>Opt: Geometría Algebraica I</t>
  </si>
  <si>
    <t>Javier Arturo</t>
  </si>
  <si>
    <t>Díaz Vargas</t>
  </si>
  <si>
    <t>Opt: Curvas Elípticas II</t>
  </si>
  <si>
    <t>nueva para el Sicei</t>
  </si>
  <si>
    <t>Opt: Introducción a la Teoría de Nudos</t>
  </si>
  <si>
    <t>Opt: Temas Selectos de Teoría de Nudos</t>
  </si>
  <si>
    <t>Nueva</t>
  </si>
  <si>
    <t>Opt: Geometrías no Euclidianas</t>
  </si>
  <si>
    <t>Didier Adán</t>
  </si>
  <si>
    <t>Solís Gamboa</t>
  </si>
  <si>
    <t>Opt: Análisis Funcional</t>
  </si>
  <si>
    <t>Opt: Sistemas de Ecuaciones Diferenciales Ordinarias con Aplicaciones I</t>
  </si>
  <si>
    <t>Ángel Gabriel </t>
  </si>
  <si>
    <t>Opt: Espacios de Sobolev y aplicaciones</t>
  </si>
  <si>
    <t>5hrs</t>
  </si>
  <si>
    <t>Opt: Física I</t>
  </si>
  <si>
    <t>Libre: Astronomía</t>
  </si>
  <si>
    <t>Jorge Carlos/Daniel</t>
  </si>
  <si>
    <t>Libre: Filosofía de la Ciencia</t>
  </si>
  <si>
    <t>Nueva </t>
  </si>
  <si>
    <t>Libre: Mantenimiento de equipo de cómputo</t>
  </si>
  <si>
    <t>Ernesto</t>
  </si>
  <si>
    <t>Solís Ordóñez</t>
  </si>
  <si>
    <t>LAB.MANTO</t>
  </si>
  <si>
    <t>Libre: Introducción al Chino Mandarín</t>
  </si>
  <si>
    <t>M(2011)-MEFI</t>
  </si>
  <si>
    <t>una de Chino</t>
  </si>
  <si>
    <t>Opt: Minería de Datos</t>
  </si>
  <si>
    <t>Edwin Jesús</t>
  </si>
  <si>
    <t>Libre: Liderazgo Profesional</t>
  </si>
  <si>
    <t>Opt: Nombre por definir</t>
  </si>
  <si>
    <t>Joel</t>
  </si>
  <si>
    <t>Sánchez Paz</t>
  </si>
  <si>
    <t>Programación, Redes de Computadoras</t>
  </si>
  <si>
    <t>Libre: Nombre por definir 1</t>
  </si>
  <si>
    <t>3 hrs</t>
  </si>
  <si>
    <t>Laura </t>
  </si>
  <si>
    <t>Sánchez Leal</t>
  </si>
  <si>
    <t>Libre: Nombre por definir 2</t>
  </si>
  <si>
    <t>Métodos numéricos</t>
  </si>
  <si>
    <t>IB</t>
  </si>
  <si>
    <t>CAN EK MIGUEL ANGEL</t>
  </si>
  <si>
    <t>Métodos Numericos/Métodos Numéricos I</t>
  </si>
  <si>
    <t>IA,IB,IQI,IIL.LIQA</t>
  </si>
  <si>
    <t>Raúl </t>
  </si>
  <si>
    <t>Duarte Achach</t>
  </si>
  <si>
    <t>DUARTE ACHACH RAÚL </t>
  </si>
  <si>
    <t>MEyA_MEFI (GRUPO MIXTO)</t>
  </si>
  <si>
    <t>IA,IB,IIL.LIQA</t>
  </si>
  <si>
    <t>Cálculo Diferencial e Integral_REPETICIÓN</t>
  </si>
  <si>
    <t>ESCAMILLA PUC HEIDY</t>
  </si>
  <si>
    <t>Investigación de Operaciones II</t>
  </si>
  <si>
    <t>IIL</t>
  </si>
  <si>
    <t>Daniel</t>
  </si>
  <si>
    <t>G. Cantón Puerto</t>
  </si>
  <si>
    <t>G. CANTÓN PUERTO DANIEL</t>
  </si>
  <si>
    <t>Cálculo Digital Numerico</t>
  </si>
  <si>
    <t>QA</t>
  </si>
  <si>
    <t>G.CANTÓN PUERTO DANIEL</t>
  </si>
  <si>
    <t>LEÓN BOJÓRQUEZ EDWIN</t>
  </si>
  <si>
    <t>Probabilidad y Estadística</t>
  </si>
  <si>
    <t>Oscar</t>
  </si>
  <si>
    <t>Muñoz Carballo</t>
  </si>
  <si>
    <t>MUÑOZ CARBALLO OSCAR </t>
  </si>
  <si>
    <t>IQI</t>
  </si>
  <si>
    <t>Dennis Rafael</t>
  </si>
  <si>
    <t>Tuyub Puc</t>
  </si>
  <si>
    <t>TUYUB PUC DENNIS RAFAEL</t>
  </si>
  <si>
    <t>Métodos Numéricos II</t>
  </si>
  <si>
    <t>María del Carmen</t>
  </si>
  <si>
    <t>Zozaya Ayuso</t>
  </si>
  <si>
    <t>TUZ POOT FELIPE REYES</t>
  </si>
  <si>
    <t>Segura Pacheco</t>
  </si>
  <si>
    <t>Cálculo Diferencial e Integral</t>
  </si>
  <si>
    <t>No</t>
  </si>
  <si>
    <t>Grado</t>
  </si>
  <si>
    <t>Nombre</t>
  </si>
  <si>
    <t>Apellido</t>
  </si>
  <si>
    <t>Hrs</t>
  </si>
  <si>
    <t>Obligatorias</t>
  </si>
  <si>
    <t>Ob.Compartida</t>
  </si>
  <si>
    <t>Optativas</t>
  </si>
  <si>
    <t>Op.Compartida</t>
  </si>
  <si>
    <t>Posgrado</t>
  </si>
  <si>
    <t>Comp Posg</t>
  </si>
  <si>
    <t>FIQ</t>
  </si>
  <si>
    <t>Total</t>
  </si>
  <si>
    <t>Hrs.Presen   Obligatoria</t>
  </si>
  <si>
    <t>Horas Optativas</t>
  </si>
  <si>
    <t>Horas Posgrado</t>
  </si>
  <si>
    <t>Horas FIQ</t>
  </si>
  <si>
    <t>TOTAL Horas</t>
  </si>
  <si>
    <t>CATEGORÍA</t>
  </si>
  <si>
    <t>GESTIÓN</t>
  </si>
  <si>
    <t>CA</t>
  </si>
  <si>
    <t>Dr. </t>
  </si>
  <si>
    <t>INVESTIGADOR</t>
  </si>
  <si>
    <t>MODELADO</t>
  </si>
  <si>
    <t>Dr.</t>
  </si>
  <si>
    <t>S N I</t>
  </si>
  <si>
    <t>TFIS</t>
  </si>
  <si>
    <t>M. en C.</t>
  </si>
  <si>
    <t>L.M. </t>
  </si>
  <si>
    <t>José </t>
  </si>
  <si>
    <t>Eddie</t>
  </si>
  <si>
    <t>Enseñanza Matem</t>
  </si>
  <si>
    <t>Jorge Armando</t>
  </si>
  <si>
    <t>Argáez Sosa</t>
  </si>
  <si>
    <t>JEFE UPI</t>
  </si>
  <si>
    <t>Ecuac.Dif.y Análisis</t>
  </si>
  <si>
    <t>COORD. LCC</t>
  </si>
  <si>
    <t>TECN. EMER</t>
  </si>
  <si>
    <t>Waldemar</t>
  </si>
  <si>
    <t>Geometría Dif</t>
  </si>
  <si>
    <t>José Luis</t>
  </si>
  <si>
    <t>M.C.M.</t>
  </si>
  <si>
    <t>COORD. MCM</t>
  </si>
  <si>
    <t>Brito Loeza</t>
  </si>
  <si>
    <t>M. en C. </t>
  </si>
  <si>
    <t>COORD. LIS</t>
  </si>
  <si>
    <t>ISIE</t>
  </si>
  <si>
    <t>M.G.T.I.</t>
  </si>
  <si>
    <t>L.C.C.</t>
  </si>
  <si>
    <t>Sergio Antonio</t>
  </si>
  <si>
    <t>Cervera Loeza</t>
  </si>
  <si>
    <t>Act.</t>
  </si>
  <si>
    <t>Luís Celso</t>
  </si>
  <si>
    <t>GEOMETRÍA DIF</t>
  </si>
  <si>
    <t>L.C.C. </t>
  </si>
  <si>
    <t>Dr</t>
  </si>
  <si>
    <t>COORD. MCC</t>
  </si>
  <si>
    <t>Ing. </t>
  </si>
  <si>
    <t>María Isabel</t>
  </si>
  <si>
    <t>Díaz Ulloa</t>
  </si>
  <si>
    <t>PERMISO</t>
  </si>
  <si>
    <t>Raúl</t>
  </si>
  <si>
    <t>Arturo</t>
  </si>
  <si>
    <t>Espinosa Romero</t>
  </si>
  <si>
    <t>Ángel </t>
  </si>
  <si>
    <t>GESTOR TECNOLÓGICO</t>
  </si>
  <si>
    <t>MOCE</t>
  </si>
  <si>
    <t>LCC.</t>
  </si>
  <si>
    <t>Dra.</t>
  </si>
  <si>
    <t>Belén</t>
  </si>
  <si>
    <t>Gerardo Emilio</t>
  </si>
  <si>
    <t>García Almeida</t>
  </si>
  <si>
    <t>RESP. DEPORTES</t>
  </si>
  <si>
    <t>Juan Francisco</t>
  </si>
  <si>
    <t>Garcilazo Ortiz</t>
  </si>
  <si>
    <t>SABÁTICO PROX SEMESTRE</t>
  </si>
  <si>
    <t>RESP. TUTORÍAS</t>
  </si>
  <si>
    <t>I.S.C.</t>
  </si>
  <si>
    <t>Ernesto Antonio</t>
  </si>
  <si>
    <t>UNI. EXTENSIÓN</t>
  </si>
  <si>
    <t>Francisco José</t>
  </si>
  <si>
    <t>Heredia López</t>
  </si>
  <si>
    <t>(CIR)</t>
  </si>
  <si>
    <t>Martha Imelda</t>
  </si>
  <si>
    <t>Jarero Kumul</t>
  </si>
  <si>
    <t>SEC. ACADÉMICA</t>
  </si>
  <si>
    <t>María Diódora</t>
  </si>
  <si>
    <t>Ricardo </t>
  </si>
  <si>
    <t>Legarda Sáenz</t>
  </si>
  <si>
    <t>MAESTRO CONSEJERO</t>
  </si>
  <si>
    <t>Carlos Benito</t>
  </si>
  <si>
    <t>Mojica Ruíz</t>
  </si>
  <si>
    <t>SEC. ADMINISTRATIVO</t>
  </si>
  <si>
    <t>COORD. LIC</t>
  </si>
  <si>
    <t>José Matías </t>
  </si>
  <si>
    <t>Navarro Soza</t>
  </si>
  <si>
    <t>RESP. SEGUIMIENTO EGRESADOS</t>
  </si>
  <si>
    <t>Pedagogía</t>
  </si>
  <si>
    <t>COORD. EE</t>
  </si>
  <si>
    <t>M.I.A.</t>
  </si>
  <si>
    <t>Josefina Irene</t>
  </si>
  <si>
    <t>Ramon</t>
  </si>
  <si>
    <t>DIRECTOR</t>
  </si>
  <si>
    <t>Efrén</t>
  </si>
  <si>
    <t>Pérez Terrazas</t>
  </si>
  <si>
    <t>Proyecto SEFOTUR</t>
  </si>
  <si>
    <t>RESP. EVALUACIÓN DOCENTE MEYA</t>
  </si>
  <si>
    <t>Fernando Alberto</t>
  </si>
  <si>
    <t>M.C. </t>
  </si>
  <si>
    <t>Joel Humberto</t>
  </si>
  <si>
    <t>RESP. OLIMPIADA</t>
  </si>
  <si>
    <t>Laura</t>
  </si>
  <si>
    <t>Técnica académica</t>
  </si>
  <si>
    <t>CIMAT</t>
  </si>
  <si>
    <t>M.I.E.</t>
  </si>
  <si>
    <t>COORD. LA</t>
  </si>
  <si>
    <t>Landy Elena</t>
  </si>
  <si>
    <t>Sosa Moguel</t>
  </si>
  <si>
    <t>ESTUDIOS DOCTORALES</t>
  </si>
  <si>
    <t>M. en Est.</t>
  </si>
  <si>
    <t>Luci</t>
  </si>
  <si>
    <t>SABÁTICO PROX. SEMESTRE</t>
  </si>
  <si>
    <t>COORD. LM</t>
  </si>
  <si>
    <t>Victor</t>
  </si>
  <si>
    <t>Uc Cetina</t>
  </si>
  <si>
    <t>Miguel Ángel </t>
  </si>
  <si>
    <t>Uh Zapata</t>
  </si>
  <si>
    <t>RESP. MOVILIDAD</t>
  </si>
  <si>
    <t>MF.</t>
  </si>
  <si>
    <t>Actuaria</t>
  </si>
  <si>
    <t>Víctor Fernando</t>
  </si>
  <si>
    <t>Celia</t>
  </si>
  <si>
    <t>Villanueva Novelo</t>
  </si>
  <si>
    <t>M. T.</t>
  </si>
  <si>
    <t>Cobá Arias</t>
  </si>
  <si>
    <t>Daniel </t>
  </si>
  <si>
    <t>Mena</t>
  </si>
  <si>
    <t>PROF. FIQ</t>
  </si>
  <si>
    <t>Lesie Mariel</t>
  </si>
  <si>
    <t>MTI</t>
  </si>
  <si>
    <t>Israel</t>
  </si>
  <si>
    <t>Novelo Zel</t>
  </si>
  <si>
    <t>MC</t>
  </si>
  <si>
    <t>MCM</t>
  </si>
  <si>
    <t>20+20</t>
  </si>
  <si>
    <t>Miguel</t>
  </si>
  <si>
    <t>Uicab Perera</t>
  </si>
  <si>
    <t>PENDIENTE</t>
  </si>
  <si>
    <t>PROFESOR</t>
  </si>
  <si>
    <t>PROFESOR 1 DIIE </t>
  </si>
  <si>
    <t>PROFESOR 2 DIIE </t>
  </si>
  <si>
    <t>Erika Fabiola</t>
  </si>
  <si>
    <t>Rivero Esquivel</t>
  </si>
  <si>
    <t>Vidal</t>
  </si>
  <si>
    <t>Alcalá Burgos</t>
  </si>
  <si>
    <t>José María</t>
  </si>
  <si>
    <t>Cantarero López</t>
  </si>
  <si>
    <t>Omar</t>
  </si>
  <si>
    <t>Muñiz Pérez</t>
  </si>
  <si>
    <t>Omegar </t>
  </si>
  <si>
    <t>Calvo Andrade</t>
  </si>
  <si>
    <t>Lic.</t>
  </si>
  <si>
    <t>Nidia Guadalupe</t>
  </si>
  <si>
    <t>López Flores</t>
  </si>
  <si>
    <t>MEDIO TIEMPO</t>
  </si>
  <si>
    <t>M.G.</t>
  </si>
  <si>
    <t>PROF. POR ASIGNATURA</t>
  </si>
  <si>
    <t>Hernández López</t>
  </si>
  <si>
    <t>Hernández</t>
  </si>
  <si>
    <t>M.C.</t>
  </si>
  <si>
    <t>Contreras</t>
  </si>
  <si>
    <t>PROF. X HORAS</t>
  </si>
  <si>
    <t>Alfredo</t>
  </si>
  <si>
    <t>Zapata</t>
  </si>
  <si>
    <t>Gamaliel</t>
  </si>
  <si>
    <t>Blé González</t>
  </si>
  <si>
    <t>LA</t>
  </si>
  <si>
    <t>Guillermo </t>
  </si>
  <si>
    <t>Ortiz Tamez</t>
  </si>
  <si>
    <t>Erik </t>
  </si>
  <si>
    <t>Molino</t>
  </si>
  <si>
    <t>IIMAS</t>
  </si>
  <si>
    <t>Dra. </t>
  </si>
  <si>
    <t>Nidiyare</t>
  </si>
  <si>
    <t>Hevia Montiel</t>
  </si>
  <si>
    <t>Castañeda</t>
  </si>
  <si>
    <t>Javier  </t>
  </si>
  <si>
    <t>Olán</t>
  </si>
  <si>
    <t>MM</t>
  </si>
  <si>
    <t>Erik</t>
  </si>
  <si>
    <t>Baqueiro Victorín</t>
  </si>
  <si>
    <t>Randia</t>
  </si>
  <si>
    <t>Escalante</t>
  </si>
  <si>
    <t>LEM</t>
  </si>
  <si>
    <t>Safira Amigai</t>
  </si>
  <si>
    <t>COORD. LEM</t>
  </si>
  <si>
    <t>Daniel José</t>
  </si>
  <si>
    <t>Ortiz May</t>
  </si>
  <si>
    <t>LIS</t>
  </si>
  <si>
    <t>Arandi</t>
  </si>
  <si>
    <t>López Alonzo</t>
  </si>
  <si>
    <t>Yael</t>
  </si>
  <si>
    <t>Bobadilla Inclán</t>
  </si>
  <si>
    <t>Humberto </t>
  </si>
  <si>
    <t>Salgado</t>
  </si>
  <si>
    <t> </t>
  </si>
  <si>
    <t>OBSERVA</t>
  </si>
  <si>
    <t>¿Requiere salón?</t>
  </si>
  <si>
    <t>Diseños Experimentales Avanzados</t>
  </si>
  <si>
    <t>Josefina Irene Peniche Ayora</t>
  </si>
  <si>
    <t>Si</t>
  </si>
  <si>
    <t>Ecuaciones Diferenciales Ordinarias</t>
  </si>
  <si>
    <t>Eric José Ávila Vales</t>
  </si>
  <si>
    <t>NO</t>
  </si>
  <si>
    <t>Geometría de Alexandrov</t>
  </si>
  <si>
    <t>Didier Adán Solís Gamboa</t>
  </si>
  <si>
    <t>Geometría Semi-riemanniana</t>
  </si>
  <si>
    <t>Inferencia Estadística Avanzada</t>
  </si>
  <si>
    <t>Luci del Carmen Torres Sánchez</t>
  </si>
  <si>
    <t>Introducción a la Teoría de la Probabilidad</t>
  </si>
  <si>
    <t>Jose Luis Batún Cutz</t>
  </si>
  <si>
    <t>K Teoría Algebraica</t>
  </si>
  <si>
    <t>Javier Arturo Diaz Vargas</t>
  </si>
  <si>
    <t>Seminario de Tesis I</t>
  </si>
  <si>
    <t>Gerardo Emilio García Almeida</t>
  </si>
  <si>
    <t>Jorge Armando Argáez Sosa</t>
  </si>
  <si>
    <t>Salvador Medina Peralta, Luis Colorado Martínez</t>
  </si>
  <si>
    <t>Medina Peralta/Colorado Martínez</t>
  </si>
  <si>
    <t>Efrén/José</t>
  </si>
  <si>
    <t>Pérez/Cantarero</t>
  </si>
  <si>
    <t>SI (Sala A de preferencia)</t>
  </si>
  <si>
    <t>Seminario de Tesis III</t>
  </si>
  <si>
    <t>Waldemar Barrera Vargas, Juan Pablo Navarrete Carrillo</t>
  </si>
  <si>
    <t>Barrera Vargas/Navarrete Carrillo</t>
  </si>
  <si>
    <t>Javier Arturo Diaz Vargas, José María Cantarero López</t>
  </si>
  <si>
    <t>Díaz Vargas/Cantarero López</t>
  </si>
  <si>
    <t>Victor Manuel Bautista Ancona</t>
  </si>
  <si>
    <t>Jorge Armando Argáez Sosa, José Luis Batún Cutz</t>
  </si>
  <si>
    <t>Argáez Sosa/Batún Cutz</t>
  </si>
  <si>
    <t>Luis Alfonso Rodríguez Carvajal, Víctor Uc Cetina</t>
  </si>
  <si>
    <t>Rodríguez Carvajal/Uc Cetina</t>
  </si>
  <si>
    <t>Efren Perez Terrazas</t>
  </si>
  <si>
    <t>Temas Selectos de Ecuaciones Diferenciales</t>
  </si>
  <si>
    <t>Temas Selectos de Geometría Algebraica</t>
  </si>
  <si>
    <t>Tópicos Selectos de Geometría Compleja II</t>
  </si>
  <si>
    <t>Tópicos Selectos de Geometría Diferencial</t>
  </si>
  <si>
    <t>Algebra Homológica</t>
  </si>
  <si>
    <t>Categorías lift y Módulos Proyectivos</t>
  </si>
  <si>
    <t>Haces Fibrados y K-Teoría</t>
  </si>
  <si>
    <t>José Cantarero (CIMAT)</t>
  </si>
  <si>
    <t>SI</t>
  </si>
  <si>
    <t>EE</t>
  </si>
  <si>
    <t>Dr. Henry Gaspar Pantí Treio</t>
  </si>
  <si>
    <t>Seminario de Estadística en la Investigación</t>
  </si>
  <si>
    <t>Dr. Luis Rodríguez Carvajal</t>
  </si>
  <si>
    <t>Un salon para estas dos, pues se imparten en medio semestre</t>
  </si>
  <si>
    <t>Taller de Análisis Exploratorio de Datos</t>
  </si>
  <si>
    <t>M.C. Salvador Medina Peralta</t>
  </si>
  <si>
    <t>Modelos de Regresión</t>
  </si>
  <si>
    <t>Estadística Bayesiana y Teoría de Desiciones (Opt)</t>
  </si>
  <si>
    <t>EE-A</t>
  </si>
  <si>
    <t>Dr. Jorge A. Argáez Sosa</t>
  </si>
  <si>
    <t>E.E. Felipe Reyes Tuz Poot</t>
  </si>
  <si>
    <t>SI </t>
  </si>
  <si>
    <t>Control de Calidad (Opt)</t>
  </si>
  <si>
    <t>M.C. Carlos Herrera Hoyos</t>
  </si>
  <si>
    <t>Visión Computacional</t>
  </si>
  <si>
    <t>MCC</t>
  </si>
  <si>
    <t>Dr. Arturo Espinosa Romero</t>
  </si>
  <si>
    <t>Laboratorio-Rob</t>
  </si>
  <si>
    <t>Optimización Numérica</t>
  </si>
  <si>
    <t>Dr. Ricardo Legarda Saenz</t>
  </si>
  <si>
    <t>CC2</t>
  </si>
  <si>
    <t>Procesamiento de Señales y Control</t>
  </si>
  <si>
    <t>Dr. Carlos Brito Loeza</t>
  </si>
  <si>
    <t>Procesamiento de Imágenes</t>
  </si>
  <si>
    <t>Dr. Nidiyare Hevia y Dr. Erick Molino (IIMAS)</t>
  </si>
  <si>
    <t>Hevia/Molino</t>
  </si>
  <si>
    <t>Tópicos Selectos de Servicios WEB</t>
  </si>
  <si>
    <t>Dr. Francisco Moo Mena</t>
  </si>
  <si>
    <t>Desarrollo de Aplicaciones Móviles con Android</t>
  </si>
  <si>
    <t>M.C Luis Basto</t>
  </si>
  <si>
    <t>Sistemas Inteligentes conscientes del contexto para la vida asistida por el entorno</t>
  </si>
  <si>
    <t>Dr. Jorge Gómez</t>
  </si>
  <si>
    <t>Neurofisiología</t>
  </si>
  <si>
    <t>Dr. Humberto Salgado (CIR)</t>
  </si>
  <si>
    <t>Bioinstrumentación</t>
  </si>
  <si>
    <t>Dr. Francisco Heredia (CIR)</t>
  </si>
  <si>
    <t>Bioestadística (Doctorado Institucional de Ciencias de la Salud</t>
  </si>
  <si>
    <t>Dr. Luis Rodríguez</t>
  </si>
  <si>
    <t>C5</t>
  </si>
  <si>
    <t>Dr. Carlos Brito Loeza y Dr. Arturo Espinoza</t>
  </si>
  <si>
    <t>Dra. Anabel Martin y Nidiyare Hevia (IIMAS)</t>
  </si>
  <si>
    <t>Martín/Hevia</t>
  </si>
  <si>
    <t>Dr. Arturo Espinosa Romero y Dra. Anabel Martin</t>
  </si>
  <si>
    <t>Espinosa/Martín</t>
  </si>
  <si>
    <t>Dr. Ricardo Legarda Saenz y Dr. Carlos Brito</t>
  </si>
  <si>
    <t>Legarda/Brito</t>
  </si>
  <si>
    <t>Dr. Arturo Espinosa Romero y Dr. Ricardo Legarda</t>
  </si>
  <si>
    <t>Espinosa/Legarda</t>
  </si>
  <si>
    <t>Dr. Victor Uc y Dra. Anabel Martin</t>
  </si>
  <si>
    <t>Uc/Martín</t>
  </si>
  <si>
    <t>Dr. Victor Uc  </t>
  </si>
  <si>
    <t>Dr. Víctor Hugo Menéndez y Dr. Alfredo Zapata</t>
  </si>
  <si>
    <t>Menéndez/Zapata</t>
  </si>
  <si>
    <t>Dr. Arturo Espinoza</t>
  </si>
  <si>
    <t>Dr. Fernando Curi y Dr. Francisco Madera</t>
  </si>
  <si>
    <t>Curi/Madera</t>
  </si>
  <si>
    <t>Dr. Carlos Brito</t>
  </si>
  <si>
    <t>Dr. Víctor Uc </t>
  </si>
  <si>
    <t>TOTAL HORAS POSGRADO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</si>
</sst>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sz val="9"/>
      <color rgb="FF000000"/>
      <name val="Arial"/>
      <family val="2"/>
      <charset val="1"/>
    </font>
    <font>
      <sz val="9"/>
      <name val="Arial"/>
      <family val="2"/>
    </font>
    <font>
      <b val="true"/>
      <sz val="9"/>
      <color rgb="FFFF0000"/>
      <name val="Arial"/>
      <family val="2"/>
      <charset val="1"/>
    </font>
    <font>
      <sz val="9"/>
      <color rgb="FFFF0000"/>
      <name val="Arial"/>
      <family val="2"/>
      <charset val="1"/>
    </font>
    <font>
      <sz val="9"/>
      <color rgb="FF212121"/>
      <name val="Arial"/>
      <family val="2"/>
      <charset val="1"/>
    </font>
    <font>
      <sz val="9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"/>
    </font>
    <font>
      <b val="true"/>
      <sz val="8"/>
      <color rgb="FFFFFFFF"/>
      <name val="Arial"/>
      <family val="2"/>
      <charset val="1"/>
    </font>
    <font>
      <sz val="11"/>
      <name val="Arial"/>
      <family val="2"/>
      <charset val="1"/>
    </font>
  </fonts>
  <fills count="22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B7DEE8"/>
        <bgColor rgb="FFB9CDE5"/>
      </patternFill>
    </fill>
    <fill>
      <patternFill patternType="solid">
        <fgColor rgb="FFFFFF00"/>
        <bgColor rgb="FFFFFF00"/>
      </patternFill>
    </fill>
    <fill>
      <patternFill patternType="solid">
        <fgColor rgb="FFF79646"/>
        <bgColor rgb="FFD99694"/>
      </patternFill>
    </fill>
    <fill>
      <patternFill patternType="solid">
        <fgColor rgb="FFFFFFFF"/>
        <bgColor rgb="FFFFFFCC"/>
      </patternFill>
    </fill>
    <fill>
      <patternFill patternType="solid">
        <fgColor rgb="FFC0504D"/>
        <bgColor rgb="FF993366"/>
      </patternFill>
    </fill>
    <fill>
      <patternFill patternType="solid">
        <fgColor rgb="FFFFC000"/>
        <bgColor rgb="FFF79646"/>
      </patternFill>
    </fill>
    <fill>
      <patternFill patternType="solid">
        <fgColor rgb="FF9BBB59"/>
        <bgColor rgb="FF92D050"/>
      </patternFill>
    </fill>
    <fill>
      <patternFill patternType="solid">
        <fgColor rgb="FF4F81BD"/>
        <bgColor rgb="FF4BACC6"/>
      </patternFill>
    </fill>
    <fill>
      <patternFill patternType="solid">
        <fgColor rgb="FF92D050"/>
        <bgColor rgb="FF9BBB59"/>
      </patternFill>
    </fill>
    <fill>
      <patternFill patternType="solid">
        <fgColor rgb="FF93CDDD"/>
        <bgColor rgb="FFB9CDE5"/>
      </patternFill>
    </fill>
    <fill>
      <patternFill patternType="solid">
        <fgColor rgb="FFD99694"/>
        <bgColor rgb="FFFF99CC"/>
      </patternFill>
    </fill>
    <fill>
      <patternFill patternType="solid">
        <fgColor rgb="FF4BACC6"/>
        <bgColor rgb="FF4F81BD"/>
      </patternFill>
    </fill>
    <fill>
      <patternFill patternType="solid">
        <fgColor rgb="FFB3A2C7"/>
        <bgColor rgb="FFA6A6A6"/>
      </patternFill>
    </fill>
    <fill>
      <patternFill patternType="solid">
        <fgColor rgb="FFE6B9B8"/>
        <bgColor rgb="FFCCC1DA"/>
      </patternFill>
    </fill>
    <fill>
      <patternFill patternType="solid">
        <fgColor rgb="FFCCC1DA"/>
        <bgColor rgb="FFB9CDE5"/>
      </patternFill>
    </fill>
    <fill>
      <patternFill patternType="solid">
        <fgColor rgb="FF8064A2"/>
        <bgColor rgb="FF4F81BD"/>
      </patternFill>
    </fill>
    <fill>
      <patternFill patternType="solid">
        <fgColor rgb="FFA6A6A6"/>
        <bgColor rgb="FFB3A2C7"/>
      </patternFill>
    </fill>
    <fill>
      <patternFill patternType="solid">
        <fgColor rgb="FFE6E0EC"/>
        <bgColor rgb="FFB7DEE8"/>
      </patternFill>
    </fill>
    <fill>
      <patternFill patternType="solid">
        <fgColor rgb="FFB9CDE5"/>
        <bgColor rgb="FFB7DEE8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>
        <color rgb="FFFFFFFF"/>
      </right>
      <top style="thin"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/>
      <bottom style="thin"/>
      <diagonal/>
    </border>
    <border diagonalUp="false" diagonalDown="false">
      <left style="thin">
        <color rgb="FFFFFFFF"/>
      </left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FFFFFF"/>
      </left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>
        <color rgb="FFFFFFFF"/>
      </left>
      <right style="thin">
        <color rgb="FFFFFFFF"/>
      </right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5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6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5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5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5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true" indent="0" shrinkToFit="tru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7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4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4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5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5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2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9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6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6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6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6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6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6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6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6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6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7" fillId="1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7" fillId="10" borderId="1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7" fillId="10" borderId="1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7" fillId="1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7" fillId="1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7" fillId="1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7" fillId="2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1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2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9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4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6" fillId="1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16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7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18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19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4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3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1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1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1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1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1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1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6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BBB59"/>
      <rgbColor rgb="FF800080"/>
      <rgbColor rgb="FF008080"/>
      <rgbColor rgb="FFCCC1DA"/>
      <rgbColor rgb="FF4F81BD"/>
      <rgbColor rgb="FF9999FF"/>
      <rgbColor rgb="FFC0504D"/>
      <rgbColor rgb="FFFFFFCC"/>
      <rgbColor rgb="FFE6E0EC"/>
      <rgbColor rgb="FF660066"/>
      <rgbColor rgb="FFD99694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B7DEE8"/>
      <rgbColor rgb="FFCCFFCC"/>
      <rgbColor rgb="FFFFFF99"/>
      <rgbColor rgb="FF93CDDD"/>
      <rgbColor rgb="FFFF99CC"/>
      <rgbColor rgb="FFB3A2C7"/>
      <rgbColor rgb="FFE6B9B8"/>
      <rgbColor rgb="FF3366FF"/>
      <rgbColor rgb="FF4BACC6"/>
      <rgbColor rgb="FF92D050"/>
      <rgbColor rgb="FFFFC000"/>
      <rgbColor rgb="FFF79646"/>
      <rgbColor rgb="FFFF6600"/>
      <rgbColor rgb="FF8064A2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4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pane xSplit="0" ySplit="1" topLeftCell="A2" activePane="bottomLeft" state="frozen"/>
      <selection pane="topLeft" activeCell="A1" activeCellId="0" sqref="A1"/>
      <selection pane="bottomLeft" activeCell="B9" activeCellId="0" sqref="B9"/>
    </sheetView>
  </sheetViews>
  <sheetFormatPr defaultRowHeight="12"/>
  <cols>
    <col collapsed="false" hidden="false" max="1" min="1" style="1" width="3.80612244897959"/>
    <col collapsed="false" hidden="false" max="2" min="2" style="1" width="32.4948979591837"/>
    <col collapsed="false" hidden="true" max="3" min="3" style="1" width="0"/>
    <col collapsed="false" hidden="false" max="4" min="4" style="1" width="24.8724489795918"/>
    <col collapsed="false" hidden="false" max="5" min="5" style="1" width="6.95408163265306"/>
    <col collapsed="false" hidden="false" max="6" min="6" style="2" width="24.3877551020408"/>
    <col collapsed="false" hidden="false" max="7" min="7" style="2" width="28.4030612244898"/>
    <col collapsed="false" hidden="false" max="8" min="8" style="3" width="33.2551020408163"/>
    <col collapsed="false" hidden="false" max="9" min="9" style="1" width="29.1581632653061"/>
    <col collapsed="false" hidden="false" max="11" min="10" style="1" width="11.719387755102"/>
    <col collapsed="false" hidden="false" max="12" min="12" style="1" width="8.86224489795918"/>
    <col collapsed="false" hidden="false" max="13" min="13" style="1" width="10.1938775510204"/>
    <col collapsed="false" hidden="false" max="14" min="14" style="1" width="10.3877551020408"/>
    <col collapsed="false" hidden="false" max="15" min="15" style="1" width="12.9591836734694"/>
    <col collapsed="false" hidden="false" max="16" min="16" style="1" width="12.484693877551"/>
    <col collapsed="false" hidden="false" max="17" min="17" style="1" width="12.9591836734694"/>
    <col collapsed="false" hidden="false" max="18" min="18" style="1" width="12.8622448979592"/>
    <col collapsed="false" hidden="false" max="19" min="19" style="1" width="13.8163265306122"/>
    <col collapsed="false" hidden="false" max="20" min="20" style="1" width="13.5255102040816"/>
    <col collapsed="false" hidden="false" max="21" min="21" style="1" width="10.8622448979592"/>
    <col collapsed="false" hidden="false" max="22" min="22" style="1" width="10.9591836734694"/>
    <col collapsed="false" hidden="false" max="23" min="23" style="1" width="11.9132653061225"/>
    <col collapsed="false" hidden="false" max="24" min="24" style="1" width="6.66836734693878"/>
    <col collapsed="false" hidden="false" max="25" min="25" style="1" width="13.1479591836735"/>
    <col collapsed="false" hidden="false" max="26" min="26" style="1" width="14.1020408163265"/>
    <col collapsed="false" hidden="false" max="1025" min="27" style="1" width="11.25"/>
  </cols>
  <sheetData>
    <row r="1" customFormat="false" ht="12.75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7" t="s">
        <v>5</v>
      </c>
      <c r="G1" s="7" t="s">
        <v>6</v>
      </c>
      <c r="H1" s="8" t="s">
        <v>7</v>
      </c>
      <c r="I1" s="8" t="s">
        <v>8</v>
      </c>
      <c r="J1" s="9" t="s">
        <v>9</v>
      </c>
      <c r="K1" s="9" t="s">
        <v>10</v>
      </c>
      <c r="L1" s="10" t="s">
        <v>11</v>
      </c>
      <c r="M1" s="10" t="s">
        <v>12</v>
      </c>
      <c r="N1" s="10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2" t="s">
        <v>23</v>
      </c>
      <c r="Y1" s="12" t="s">
        <v>24</v>
      </c>
      <c r="Z1" s="13" t="s">
        <v>25</v>
      </c>
      <c r="AA1" s="1" t="s">
        <v>26</v>
      </c>
      <c r="AB1" s="0"/>
      <c r="AC1" s="0"/>
    </row>
    <row r="2" customFormat="false" ht="12" hidden="false" customHeight="false" outlineLevel="0" collapsed="false">
      <c r="A2" s="14"/>
      <c r="B2" s="14" t="s">
        <v>27</v>
      </c>
      <c r="C2" s="14"/>
      <c r="D2" s="14" t="s">
        <v>28</v>
      </c>
      <c r="E2" s="15" t="s">
        <v>29</v>
      </c>
      <c r="F2" s="16" t="s">
        <v>30</v>
      </c>
      <c r="G2" s="16" t="s">
        <v>31</v>
      </c>
      <c r="H2" s="17"/>
      <c r="I2" s="14"/>
      <c r="J2" s="0"/>
      <c r="K2" s="0"/>
      <c r="L2" s="0"/>
      <c r="M2" s="0"/>
      <c r="N2" s="0"/>
      <c r="O2" s="14"/>
      <c r="P2" s="14"/>
      <c r="Q2" s="14"/>
      <c r="R2" s="14"/>
      <c r="S2" s="14"/>
      <c r="T2" s="14"/>
      <c r="U2" s="14"/>
      <c r="V2" s="14"/>
      <c r="W2" s="15"/>
      <c r="X2" s="14"/>
      <c r="Y2" s="14"/>
      <c r="Z2" s="14"/>
      <c r="AA2" s="14"/>
      <c r="AB2" s="0"/>
      <c r="AC2" s="0"/>
    </row>
    <row r="3" customFormat="false" ht="12" hidden="false" customHeight="false" outlineLevel="0" collapsed="false">
      <c r="A3" s="14"/>
      <c r="B3" s="14" t="s">
        <v>32</v>
      </c>
      <c r="C3" s="14"/>
      <c r="D3" s="14" t="s">
        <v>33</v>
      </c>
      <c r="E3" s="15" t="s">
        <v>29</v>
      </c>
      <c r="F3" s="16" t="s">
        <v>34</v>
      </c>
      <c r="G3" s="16" t="s">
        <v>35</v>
      </c>
      <c r="H3" s="17"/>
      <c r="I3" s="14"/>
      <c r="J3" s="0"/>
      <c r="K3" s="0"/>
      <c r="L3" s="0"/>
      <c r="M3" s="0"/>
      <c r="N3" s="0"/>
      <c r="O3" s="14"/>
      <c r="P3" s="14"/>
      <c r="Q3" s="14"/>
      <c r="R3" s="14"/>
      <c r="S3" s="14"/>
      <c r="T3" s="14"/>
      <c r="U3" s="14"/>
      <c r="V3" s="14"/>
      <c r="W3" s="15"/>
      <c r="X3" s="14"/>
      <c r="Y3" s="14"/>
      <c r="Z3" s="14"/>
      <c r="AA3" s="14"/>
      <c r="AB3" s="0"/>
      <c r="AC3" s="0"/>
    </row>
    <row r="4" customFormat="false" ht="24" hidden="false" customHeight="false" outlineLevel="0" collapsed="false">
      <c r="A4" s="18" t="n">
        <f aca="false">ROW()-1</f>
        <v>3</v>
      </c>
      <c r="B4" s="19" t="s">
        <v>36</v>
      </c>
      <c r="C4" s="18"/>
      <c r="D4" s="18" t="s">
        <v>37</v>
      </c>
      <c r="E4" s="20" t="n">
        <v>3</v>
      </c>
      <c r="F4" s="21" t="s">
        <v>38</v>
      </c>
      <c r="G4" s="21" t="s">
        <v>39</v>
      </c>
      <c r="H4" s="18" t="s">
        <v>40</v>
      </c>
      <c r="I4" s="14"/>
      <c r="J4" s="1" t="n">
        <v>75</v>
      </c>
      <c r="K4" s="0"/>
      <c r="L4" s="1" t="s">
        <v>41</v>
      </c>
      <c r="M4" s="22" t="s">
        <v>42</v>
      </c>
      <c r="N4" s="1" t="s">
        <v>43</v>
      </c>
      <c r="O4" s="23"/>
      <c r="P4" s="23"/>
      <c r="Q4" s="23"/>
      <c r="R4" s="23"/>
      <c r="S4" s="23" t="n">
        <v>30</v>
      </c>
      <c r="T4" s="23"/>
      <c r="U4" s="23"/>
      <c r="V4" s="23"/>
      <c r="W4" s="24"/>
      <c r="X4" s="23"/>
      <c r="Y4" s="23"/>
      <c r="Z4" s="23"/>
      <c r="AA4" s="14" t="n">
        <f aca="false">SUM(O4:Z4)</f>
        <v>30</v>
      </c>
      <c r="AB4" s="0"/>
      <c r="AC4" s="0"/>
    </row>
    <row r="5" customFormat="false" ht="24" hidden="false" customHeight="false" outlineLevel="0" collapsed="false">
      <c r="A5" s="18" t="n">
        <f aca="false">ROW()-1</f>
        <v>4</v>
      </c>
      <c r="B5" s="19" t="s">
        <v>44</v>
      </c>
      <c r="C5" s="18"/>
      <c r="D5" s="18" t="s">
        <v>45</v>
      </c>
      <c r="E5" s="20" t="n">
        <v>3</v>
      </c>
      <c r="F5" s="21" t="s">
        <v>46</v>
      </c>
      <c r="G5" s="21" t="s">
        <v>47</v>
      </c>
      <c r="H5" s="18" t="s">
        <v>40</v>
      </c>
      <c r="I5" s="14"/>
      <c r="J5" s="1" t="n">
        <v>75</v>
      </c>
      <c r="K5" s="0"/>
      <c r="L5" s="1" t="s">
        <v>41</v>
      </c>
      <c r="M5" s="22" t="s">
        <v>42</v>
      </c>
      <c r="N5" s="1" t="s">
        <v>43</v>
      </c>
      <c r="O5" s="23"/>
      <c r="P5" s="23"/>
      <c r="Q5" s="23" t="n">
        <v>20</v>
      </c>
      <c r="R5" s="23"/>
      <c r="S5" s="23"/>
      <c r="T5" s="23"/>
      <c r="U5" s="23"/>
      <c r="V5" s="23"/>
      <c r="W5" s="24"/>
      <c r="X5" s="23"/>
      <c r="Y5" s="23"/>
      <c r="Z5" s="23"/>
      <c r="AA5" s="14" t="n">
        <f aca="false">SUM(O5:Z5)</f>
        <v>20</v>
      </c>
      <c r="AB5" s="0"/>
      <c r="AC5" s="0"/>
    </row>
    <row r="6" customFormat="false" ht="12" hidden="false" customHeight="false" outlineLevel="0" collapsed="false">
      <c r="A6" s="25" t="n">
        <f aca="false">ROW()-1</f>
        <v>5</v>
      </c>
      <c r="B6" s="19" t="s">
        <v>48</v>
      </c>
      <c r="C6" s="26"/>
      <c r="D6" s="25" t="s">
        <v>49</v>
      </c>
      <c r="E6" s="27" t="s">
        <v>50</v>
      </c>
      <c r="F6" s="28" t="s">
        <v>51</v>
      </c>
      <c r="G6" s="28" t="s">
        <v>52</v>
      </c>
      <c r="H6" s="25" t="s">
        <v>53</v>
      </c>
      <c r="I6" s="14"/>
      <c r="J6" s="1" t="n">
        <v>67.5</v>
      </c>
      <c r="K6" s="0"/>
      <c r="L6" s="1" t="s">
        <v>54</v>
      </c>
      <c r="M6" s="1" t="s">
        <v>42</v>
      </c>
      <c r="N6" s="1" t="s">
        <v>43</v>
      </c>
      <c r="O6" s="23"/>
      <c r="P6" s="23"/>
      <c r="Q6" s="23"/>
      <c r="R6" s="23"/>
      <c r="S6" s="23"/>
      <c r="T6" s="23"/>
      <c r="U6" s="23"/>
      <c r="V6" s="23"/>
      <c r="W6" s="24"/>
      <c r="X6" s="23" t="n">
        <v>30</v>
      </c>
      <c r="Y6" s="23"/>
      <c r="Z6" s="23"/>
      <c r="AA6" s="14" t="n">
        <f aca="false">SUM(O6:Z6)</f>
        <v>30</v>
      </c>
      <c r="AB6" s="0"/>
      <c r="AC6" s="0"/>
    </row>
    <row r="7" customFormat="false" ht="12" hidden="false" customHeight="false" outlineLevel="0" collapsed="false">
      <c r="A7" s="25" t="n">
        <f aca="false">ROW()-1</f>
        <v>6</v>
      </c>
      <c r="B7" s="19" t="s">
        <v>55</v>
      </c>
      <c r="C7" s="14"/>
      <c r="D7" s="25" t="s">
        <v>33</v>
      </c>
      <c r="E7" s="29" t="s">
        <v>56</v>
      </c>
      <c r="F7" s="16" t="s">
        <v>57</v>
      </c>
      <c r="G7" s="16" t="s">
        <v>35</v>
      </c>
      <c r="H7" s="18" t="s">
        <v>53</v>
      </c>
      <c r="I7" s="14" t="s">
        <v>58</v>
      </c>
      <c r="J7" s="1" t="n">
        <v>72</v>
      </c>
      <c r="K7" s="1" t="n">
        <v>56</v>
      </c>
      <c r="L7" s="1" t="s">
        <v>59</v>
      </c>
      <c r="M7" s="22" t="s">
        <v>60</v>
      </c>
      <c r="N7" s="1" t="s">
        <v>43</v>
      </c>
      <c r="O7" s="23"/>
      <c r="P7" s="23"/>
      <c r="Q7" s="23"/>
      <c r="R7" s="23" t="n">
        <v>30</v>
      </c>
      <c r="S7" s="23"/>
      <c r="T7" s="23"/>
      <c r="U7" s="23"/>
      <c r="V7" s="23"/>
      <c r="W7" s="24"/>
      <c r="X7" s="23"/>
      <c r="Y7" s="23"/>
      <c r="Z7" s="23"/>
      <c r="AA7" s="14" t="n">
        <f aca="false">SUM(O7:Z7)</f>
        <v>30</v>
      </c>
      <c r="AB7" s="0"/>
      <c r="AC7" s="0"/>
    </row>
    <row r="8" customFormat="false" ht="12" hidden="false" customHeight="false" outlineLevel="0" collapsed="false">
      <c r="A8" s="25" t="n">
        <f aca="false">ROW()-1</f>
        <v>7</v>
      </c>
      <c r="B8" s="14" t="s">
        <v>61</v>
      </c>
      <c r="C8" s="14"/>
      <c r="D8" s="14" t="s">
        <v>60</v>
      </c>
      <c r="E8" s="15" t="s">
        <v>62</v>
      </c>
      <c r="F8" s="16" t="s">
        <v>63</v>
      </c>
      <c r="G8" s="16" t="s">
        <v>64</v>
      </c>
      <c r="H8" s="17"/>
      <c r="I8" s="14"/>
      <c r="J8" s="1" t="n">
        <v>64</v>
      </c>
      <c r="K8" s="1" t="n">
        <v>64</v>
      </c>
      <c r="L8" s="1" t="s">
        <v>65</v>
      </c>
      <c r="M8" s="0"/>
      <c r="N8" s="0"/>
      <c r="O8" s="14"/>
      <c r="P8" s="14"/>
      <c r="Q8" s="14"/>
      <c r="R8" s="14"/>
      <c r="S8" s="14"/>
      <c r="T8" s="14"/>
      <c r="U8" s="14"/>
      <c r="V8" s="14"/>
      <c r="W8" s="15"/>
      <c r="X8" s="14"/>
      <c r="Y8" s="14"/>
      <c r="Z8" s="14"/>
      <c r="AA8" s="14"/>
      <c r="AB8" s="0"/>
      <c r="AC8" s="0"/>
    </row>
    <row r="9" customFormat="false" ht="12.8" hidden="false" customHeight="false" outlineLevel="0" collapsed="false">
      <c r="A9" s="25" t="n">
        <f aca="false">ROW()-1</f>
        <v>8</v>
      </c>
      <c r="B9" s="30" t="s">
        <v>61</v>
      </c>
      <c r="C9" s="14"/>
      <c r="D9" s="14" t="s">
        <v>60</v>
      </c>
      <c r="E9" s="15" t="s">
        <v>62</v>
      </c>
      <c r="F9" s="16" t="s">
        <v>66</v>
      </c>
      <c r="G9" s="16" t="s">
        <v>67</v>
      </c>
      <c r="H9" s="17"/>
      <c r="I9" s="14"/>
      <c r="J9" s="1" t="n">
        <v>64</v>
      </c>
      <c r="K9" s="1" t="n">
        <v>64</v>
      </c>
      <c r="L9" s="1" t="s">
        <v>65</v>
      </c>
      <c r="M9" s="0"/>
      <c r="N9" s="0"/>
      <c r="O9" s="14"/>
      <c r="P9" s="14"/>
      <c r="Q9" s="14"/>
      <c r="R9" s="14"/>
      <c r="S9" s="14"/>
      <c r="T9" s="14"/>
      <c r="U9" s="14"/>
      <c r="V9" s="14"/>
      <c r="W9" s="15"/>
      <c r="X9" s="14"/>
      <c r="Y9" s="14"/>
      <c r="Z9" s="14"/>
      <c r="AA9" s="14"/>
      <c r="AB9" s="0"/>
      <c r="AC9" s="0"/>
    </row>
    <row r="10" customFormat="false" ht="12" hidden="false" customHeight="false" outlineLevel="0" collapsed="false">
      <c r="A10" s="25" t="n">
        <f aca="false">ROW()-1</f>
        <v>9</v>
      </c>
      <c r="B10" s="19" t="s">
        <v>68</v>
      </c>
      <c r="C10" s="25"/>
      <c r="D10" s="25" t="s">
        <v>69</v>
      </c>
      <c r="E10" s="27" t="s">
        <v>50</v>
      </c>
      <c r="F10" s="28" t="s">
        <v>70</v>
      </c>
      <c r="G10" s="28" t="s">
        <v>71</v>
      </c>
      <c r="H10" s="18" t="s">
        <v>53</v>
      </c>
      <c r="I10" s="14"/>
      <c r="J10" s="1" t="n">
        <f aca="false">4.5*16</f>
        <v>72</v>
      </c>
      <c r="K10" s="1" t="n">
        <v>56</v>
      </c>
      <c r="L10" s="1" t="s">
        <v>59</v>
      </c>
      <c r="M10" s="1" t="s">
        <v>60</v>
      </c>
      <c r="N10" s="1" t="s">
        <v>43</v>
      </c>
      <c r="O10" s="23"/>
      <c r="P10" s="23" t="n">
        <v>40</v>
      </c>
      <c r="Q10" s="23"/>
      <c r="R10" s="23"/>
      <c r="S10" s="23"/>
      <c r="T10" s="23"/>
      <c r="U10" s="23"/>
      <c r="V10" s="23"/>
      <c r="W10" s="24"/>
      <c r="X10" s="23"/>
      <c r="Y10" s="23"/>
      <c r="Z10" s="23"/>
      <c r="AA10" s="14" t="n">
        <f aca="false">SUM(O10:Z10)</f>
        <v>40</v>
      </c>
      <c r="AB10" s="0"/>
      <c r="AC10" s="0"/>
    </row>
    <row r="11" customFormat="false" ht="12" hidden="false" customHeight="false" outlineLevel="0" collapsed="false">
      <c r="A11" s="25" t="n">
        <f aca="false">ROW()-1</f>
        <v>10</v>
      </c>
      <c r="B11" s="19" t="s">
        <v>72</v>
      </c>
      <c r="C11" s="25"/>
      <c r="D11" s="25" t="s">
        <v>49</v>
      </c>
      <c r="E11" s="27" t="s">
        <v>50</v>
      </c>
      <c r="F11" s="28" t="s">
        <v>51</v>
      </c>
      <c r="G11" s="28" t="s">
        <v>52</v>
      </c>
      <c r="H11" s="18" t="s">
        <v>53</v>
      </c>
      <c r="I11" s="14"/>
      <c r="J11" s="1" t="n">
        <v>67.5</v>
      </c>
      <c r="K11" s="0"/>
      <c r="L11" s="1" t="s">
        <v>73</v>
      </c>
      <c r="M11" s="1" t="s">
        <v>42</v>
      </c>
      <c r="N11" s="1" t="s">
        <v>43</v>
      </c>
      <c r="O11" s="23"/>
      <c r="P11" s="23"/>
      <c r="Q11" s="23"/>
      <c r="R11" s="23"/>
      <c r="S11" s="23"/>
      <c r="T11" s="23"/>
      <c r="U11" s="23"/>
      <c r="V11" s="23"/>
      <c r="W11" s="24"/>
      <c r="X11" s="23" t="n">
        <v>43</v>
      </c>
      <c r="Y11" s="23" t="n">
        <v>1</v>
      </c>
      <c r="Z11" s="23"/>
      <c r="AA11" s="14" t="n">
        <f aca="false">SUM(O11:Z11)</f>
        <v>44</v>
      </c>
      <c r="AB11" s="0"/>
      <c r="AC11" s="0"/>
    </row>
    <row r="12" customFormat="false" ht="12" hidden="false" customHeight="false" outlineLevel="0" collapsed="false">
      <c r="A12" s="25" t="n">
        <f aca="false">ROW()-1</f>
        <v>11</v>
      </c>
      <c r="B12" s="19" t="s">
        <v>74</v>
      </c>
      <c r="C12" s="18"/>
      <c r="D12" s="18" t="s">
        <v>28</v>
      </c>
      <c r="E12" s="20" t="s">
        <v>75</v>
      </c>
      <c r="F12" s="31" t="s">
        <v>30</v>
      </c>
      <c r="G12" s="31" t="s">
        <v>31</v>
      </c>
      <c r="H12" s="18" t="s">
        <v>53</v>
      </c>
      <c r="I12" s="14"/>
      <c r="J12" s="1" t="n">
        <f aca="false">4*16</f>
        <v>64</v>
      </c>
      <c r="K12" s="0"/>
      <c r="L12" s="1" t="s">
        <v>59</v>
      </c>
      <c r="M12" s="1" t="s">
        <v>60</v>
      </c>
      <c r="N12" s="1" t="s">
        <v>43</v>
      </c>
      <c r="O12" s="23"/>
      <c r="P12" s="23"/>
      <c r="Q12" s="23"/>
      <c r="R12" s="23"/>
      <c r="S12" s="23"/>
      <c r="T12" s="23"/>
      <c r="U12" s="23"/>
      <c r="V12" s="23"/>
      <c r="W12" s="24"/>
      <c r="X12" s="23"/>
      <c r="Y12" s="23"/>
      <c r="Z12" s="23" t="n">
        <v>47</v>
      </c>
      <c r="AA12" s="14" t="n">
        <f aca="false">SUM(O12:Z12)</f>
        <v>47</v>
      </c>
      <c r="AB12" s="0"/>
      <c r="AC12" s="0"/>
    </row>
    <row r="13" customFormat="false" ht="12" hidden="false" customHeight="false" outlineLevel="0" collapsed="false">
      <c r="A13" s="25" t="n">
        <f aca="false">ROW()-1</f>
        <v>12</v>
      </c>
      <c r="B13" s="19" t="s">
        <v>76</v>
      </c>
      <c r="C13" s="14"/>
      <c r="D13" s="25" t="s">
        <v>77</v>
      </c>
      <c r="E13" s="29" t="s">
        <v>56</v>
      </c>
      <c r="F13" s="16" t="s">
        <v>78</v>
      </c>
      <c r="G13" s="16" t="s">
        <v>79</v>
      </c>
      <c r="H13" s="18" t="s">
        <v>53</v>
      </c>
      <c r="I13" s="14"/>
      <c r="J13" s="1" t="n">
        <v>72</v>
      </c>
      <c r="K13" s="1" t="n">
        <v>56</v>
      </c>
      <c r="L13" s="1" t="s">
        <v>59</v>
      </c>
      <c r="M13" s="22" t="s">
        <v>60</v>
      </c>
      <c r="N13" s="1" t="s">
        <v>43</v>
      </c>
      <c r="O13" s="23"/>
      <c r="P13" s="23"/>
      <c r="Q13" s="23"/>
      <c r="R13" s="23"/>
      <c r="S13" s="23"/>
      <c r="T13" s="23" t="n">
        <v>38</v>
      </c>
      <c r="U13" s="23"/>
      <c r="V13" s="23"/>
      <c r="W13" s="24"/>
      <c r="X13" s="23"/>
      <c r="Y13" s="23"/>
      <c r="Z13" s="23"/>
      <c r="AA13" s="14" t="n">
        <f aca="false">SUM(O13:Z13)</f>
        <v>38</v>
      </c>
      <c r="AB13" s="0"/>
      <c r="AC13" s="0"/>
    </row>
    <row r="14" customFormat="false" ht="12" hidden="false" customHeight="false" outlineLevel="0" collapsed="false">
      <c r="A14" s="25" t="n">
        <f aca="false">ROW()-1</f>
        <v>13</v>
      </c>
      <c r="B14" s="19" t="s">
        <v>80</v>
      </c>
      <c r="C14" s="14"/>
      <c r="D14" s="25" t="s">
        <v>77</v>
      </c>
      <c r="E14" s="29" t="s">
        <v>56</v>
      </c>
      <c r="F14" s="16" t="s">
        <v>70</v>
      </c>
      <c r="G14" s="16" t="s">
        <v>71</v>
      </c>
      <c r="H14" s="18" t="s">
        <v>53</v>
      </c>
      <c r="I14" s="14"/>
      <c r="J14" s="1" t="n">
        <v>72</v>
      </c>
      <c r="K14" s="1" t="n">
        <v>56</v>
      </c>
      <c r="L14" s="1" t="s">
        <v>59</v>
      </c>
      <c r="M14" s="22" t="s">
        <v>60</v>
      </c>
      <c r="N14" s="1" t="s">
        <v>43</v>
      </c>
      <c r="O14" s="23"/>
      <c r="P14" s="23"/>
      <c r="Q14" s="23"/>
      <c r="R14" s="23"/>
      <c r="S14" s="23"/>
      <c r="T14" s="23" t="n">
        <v>38</v>
      </c>
      <c r="U14" s="23"/>
      <c r="V14" s="23"/>
      <c r="W14" s="24"/>
      <c r="X14" s="23"/>
      <c r="Y14" s="23"/>
      <c r="Z14" s="23"/>
      <c r="AA14" s="14" t="n">
        <f aca="false">SUM(O14:Z14)</f>
        <v>38</v>
      </c>
      <c r="AB14" s="0"/>
      <c r="AC14" s="0"/>
    </row>
    <row r="15" customFormat="false" ht="12" hidden="false" customHeight="false" outlineLevel="0" collapsed="false">
      <c r="A15" s="25" t="n">
        <f aca="false">ROW()-1</f>
        <v>14</v>
      </c>
      <c r="B15" s="19" t="s">
        <v>81</v>
      </c>
      <c r="C15" s="25"/>
      <c r="D15" s="25" t="s">
        <v>49</v>
      </c>
      <c r="E15" s="27" t="s">
        <v>50</v>
      </c>
      <c r="F15" s="32" t="s">
        <v>82</v>
      </c>
      <c r="G15" s="32" t="s">
        <v>83</v>
      </c>
      <c r="H15" s="18" t="s">
        <v>53</v>
      </c>
      <c r="I15" s="14"/>
      <c r="J15" s="1" t="n">
        <v>67.5</v>
      </c>
      <c r="K15" s="0"/>
      <c r="L15" s="1" t="s">
        <v>59</v>
      </c>
      <c r="M15" s="22" t="s">
        <v>42</v>
      </c>
      <c r="N15" s="1" t="s">
        <v>43</v>
      </c>
      <c r="O15" s="23"/>
      <c r="P15" s="23"/>
      <c r="Q15" s="23"/>
      <c r="R15" s="23"/>
      <c r="S15" s="23"/>
      <c r="T15" s="23"/>
      <c r="U15" s="23"/>
      <c r="V15" s="23"/>
      <c r="W15" s="24"/>
      <c r="X15" s="23" t="n">
        <v>43</v>
      </c>
      <c r="Y15" s="23"/>
      <c r="Z15" s="23"/>
      <c r="AA15" s="14" t="n">
        <f aca="false">SUM(O15:Z15)</f>
        <v>43</v>
      </c>
      <c r="AB15" s="0"/>
      <c r="AC15" s="0"/>
    </row>
    <row r="16" customFormat="false" ht="12" hidden="false" customHeight="false" outlineLevel="0" collapsed="false">
      <c r="A16" s="25" t="n">
        <f aca="false">ROW()-1</f>
        <v>15</v>
      </c>
      <c r="B16" s="19" t="s">
        <v>84</v>
      </c>
      <c r="C16" s="25" t="n">
        <v>1</v>
      </c>
      <c r="D16" s="25" t="s">
        <v>85</v>
      </c>
      <c r="E16" s="27" t="n">
        <v>3</v>
      </c>
      <c r="F16" s="31" t="s">
        <v>30</v>
      </c>
      <c r="G16" s="31" t="s">
        <v>31</v>
      </c>
      <c r="H16" s="18" t="s">
        <v>53</v>
      </c>
      <c r="I16" s="14"/>
      <c r="J16" s="1" t="n">
        <v>75</v>
      </c>
      <c r="K16" s="0"/>
      <c r="L16" s="1" t="s">
        <v>59</v>
      </c>
      <c r="M16" s="1" t="s">
        <v>42</v>
      </c>
      <c r="N16" s="1" t="s">
        <v>43</v>
      </c>
      <c r="O16" s="23"/>
      <c r="P16" s="23"/>
      <c r="Q16" s="23" t="n">
        <v>20</v>
      </c>
      <c r="R16" s="23"/>
      <c r="S16" s="23" t="n">
        <v>10</v>
      </c>
      <c r="T16" s="23"/>
      <c r="U16" s="23"/>
      <c r="V16" s="23"/>
      <c r="W16" s="24"/>
      <c r="X16" s="23"/>
      <c r="Y16" s="23"/>
      <c r="Z16" s="23"/>
      <c r="AA16" s="14" t="n">
        <f aca="false">SUM(O16:Z16)</f>
        <v>30</v>
      </c>
      <c r="AB16" s="0"/>
      <c r="AC16" s="0"/>
    </row>
    <row r="17" customFormat="false" ht="12" hidden="false" customHeight="false" outlineLevel="0" collapsed="false">
      <c r="A17" s="25" t="n">
        <f aca="false">ROW()-1</f>
        <v>16</v>
      </c>
      <c r="B17" s="19" t="s">
        <v>84</v>
      </c>
      <c r="C17" s="25"/>
      <c r="D17" s="25" t="s">
        <v>86</v>
      </c>
      <c r="E17" s="27" t="s">
        <v>87</v>
      </c>
      <c r="F17" s="28" t="s">
        <v>88</v>
      </c>
      <c r="G17" s="28" t="s">
        <v>89</v>
      </c>
      <c r="H17" s="18" t="s">
        <v>53</v>
      </c>
      <c r="I17" s="14"/>
      <c r="J17" s="1" t="n">
        <v>48</v>
      </c>
      <c r="K17" s="1" t="n">
        <v>48</v>
      </c>
      <c r="L17" s="22" t="s">
        <v>59</v>
      </c>
      <c r="M17" s="22" t="s">
        <v>60</v>
      </c>
      <c r="N17" s="1" t="s">
        <v>43</v>
      </c>
      <c r="O17" s="23"/>
      <c r="P17" s="23"/>
      <c r="Q17" s="23"/>
      <c r="R17" s="23"/>
      <c r="S17" s="23"/>
      <c r="T17" s="23"/>
      <c r="U17" s="23" t="n">
        <v>40</v>
      </c>
      <c r="V17" s="23" t="n">
        <v>4</v>
      </c>
      <c r="W17" s="24"/>
      <c r="X17" s="23"/>
      <c r="Y17" s="23"/>
      <c r="Z17" s="23"/>
      <c r="AA17" s="14" t="n">
        <f aca="false">SUM(O17:Z17)</f>
        <v>44</v>
      </c>
      <c r="AB17" s="0"/>
      <c r="AC17" s="0"/>
    </row>
    <row r="18" customFormat="false" ht="12.75" hidden="false" customHeight="false" outlineLevel="0" collapsed="false">
      <c r="A18" s="25" t="n">
        <f aca="false">ROW()-1</f>
        <v>17</v>
      </c>
      <c r="B18" s="19" t="s">
        <v>90</v>
      </c>
      <c r="C18" s="25"/>
      <c r="D18" s="18" t="s">
        <v>45</v>
      </c>
      <c r="E18" s="27" t="n">
        <v>3</v>
      </c>
      <c r="F18" s="33" t="s">
        <v>91</v>
      </c>
      <c r="G18" s="33" t="s">
        <v>92</v>
      </c>
      <c r="H18" s="18" t="s">
        <v>93</v>
      </c>
      <c r="I18" s="14"/>
      <c r="J18" s="1" t="n">
        <v>75</v>
      </c>
      <c r="K18" s="0"/>
      <c r="L18" s="1" t="s">
        <v>54</v>
      </c>
      <c r="M18" s="22" t="s">
        <v>42</v>
      </c>
      <c r="N18" s="1" t="s">
        <v>43</v>
      </c>
      <c r="O18" s="23"/>
      <c r="P18" s="23"/>
      <c r="Q18" s="23" t="n">
        <v>35</v>
      </c>
      <c r="R18" s="23"/>
      <c r="S18" s="23"/>
      <c r="T18" s="23"/>
      <c r="U18" s="23"/>
      <c r="V18" s="23"/>
      <c r="W18" s="24"/>
      <c r="X18" s="23"/>
      <c r="Y18" s="23"/>
      <c r="Z18" s="23"/>
      <c r="AA18" s="14" t="n">
        <f aca="false">SUM(O18:Z18)</f>
        <v>35</v>
      </c>
      <c r="AB18" s="0"/>
      <c r="AC18" s="0"/>
    </row>
    <row r="19" customFormat="false" ht="12" hidden="false" customHeight="false" outlineLevel="0" collapsed="false">
      <c r="A19" s="25" t="n">
        <f aca="false">ROW()-1</f>
        <v>18</v>
      </c>
      <c r="B19" s="19" t="s">
        <v>94</v>
      </c>
      <c r="C19" s="25"/>
      <c r="D19" s="25" t="s">
        <v>49</v>
      </c>
      <c r="E19" s="27" t="s">
        <v>50</v>
      </c>
      <c r="F19" s="28" t="s">
        <v>95</v>
      </c>
      <c r="G19" s="28" t="s">
        <v>96</v>
      </c>
      <c r="H19" s="18" t="s">
        <v>97</v>
      </c>
      <c r="I19" s="14"/>
      <c r="J19" s="1" t="n">
        <v>67.5</v>
      </c>
      <c r="K19" s="0"/>
      <c r="L19" s="22" t="s">
        <v>54</v>
      </c>
      <c r="M19" s="22" t="s">
        <v>42</v>
      </c>
      <c r="N19" s="1" t="s">
        <v>43</v>
      </c>
      <c r="O19" s="23"/>
      <c r="P19" s="23"/>
      <c r="Q19" s="23"/>
      <c r="R19" s="23"/>
      <c r="S19" s="23"/>
      <c r="T19" s="23"/>
      <c r="U19" s="23"/>
      <c r="V19" s="23"/>
      <c r="W19" s="24"/>
      <c r="X19" s="23" t="n">
        <v>30</v>
      </c>
      <c r="Y19" s="23"/>
      <c r="Z19" s="23"/>
      <c r="AA19" s="14" t="n">
        <f aca="false">SUM(O19:Z19)</f>
        <v>30</v>
      </c>
      <c r="AB19" s="0"/>
      <c r="AC19" s="0"/>
    </row>
    <row r="20" customFormat="false" ht="12" hidden="false" customHeight="false" outlineLevel="0" collapsed="false">
      <c r="A20" s="25" t="n">
        <f aca="false">ROW()-1</f>
        <v>19</v>
      </c>
      <c r="B20" s="34" t="s">
        <v>98</v>
      </c>
      <c r="C20" s="25"/>
      <c r="D20" s="25" t="s">
        <v>49</v>
      </c>
      <c r="E20" s="27" t="s">
        <v>99</v>
      </c>
      <c r="F20" s="35" t="s">
        <v>82</v>
      </c>
      <c r="G20" s="35" t="s">
        <v>83</v>
      </c>
      <c r="H20" s="18" t="s">
        <v>100</v>
      </c>
      <c r="I20" s="14"/>
      <c r="J20" s="1" t="n">
        <v>90</v>
      </c>
      <c r="K20" s="0"/>
      <c r="L20" s="1" t="s">
        <v>101</v>
      </c>
      <c r="M20" s="22" t="s">
        <v>42</v>
      </c>
      <c r="N20" s="1" t="s">
        <v>102</v>
      </c>
      <c r="O20" s="23"/>
      <c r="P20" s="23"/>
      <c r="Q20" s="23"/>
      <c r="R20" s="23"/>
      <c r="S20" s="23"/>
      <c r="T20" s="23"/>
      <c r="U20" s="23"/>
      <c r="V20" s="23"/>
      <c r="W20" s="24"/>
      <c r="X20" s="23" t="n">
        <v>28</v>
      </c>
      <c r="Y20" s="23"/>
      <c r="Z20" s="23"/>
      <c r="AA20" s="14" t="n">
        <f aca="false">SUM(O20:Z20)</f>
        <v>28</v>
      </c>
      <c r="AB20" s="0"/>
      <c r="AC20" s="0"/>
    </row>
    <row r="21" customFormat="false" ht="12.75" hidden="false" customHeight="false" outlineLevel="0" collapsed="false">
      <c r="A21" s="25" t="n">
        <f aca="false">ROW()-1</f>
        <v>20</v>
      </c>
      <c r="B21" s="34" t="s">
        <v>103</v>
      </c>
      <c r="C21" s="25"/>
      <c r="D21" s="25" t="s">
        <v>49</v>
      </c>
      <c r="E21" s="27" t="s">
        <v>99</v>
      </c>
      <c r="F21" s="33" t="s">
        <v>104</v>
      </c>
      <c r="G21" s="33" t="s">
        <v>105</v>
      </c>
      <c r="H21" s="18" t="s">
        <v>100</v>
      </c>
      <c r="I21" s="14"/>
      <c r="J21" s="1" t="n">
        <v>90</v>
      </c>
      <c r="K21" s="0"/>
      <c r="L21" s="1" t="s">
        <v>101</v>
      </c>
      <c r="M21" s="22" t="s">
        <v>42</v>
      </c>
      <c r="N21" s="1" t="s">
        <v>102</v>
      </c>
      <c r="O21" s="23"/>
      <c r="P21" s="23"/>
      <c r="Q21" s="23"/>
      <c r="R21" s="23"/>
      <c r="S21" s="23"/>
      <c r="T21" s="23"/>
      <c r="U21" s="23"/>
      <c r="V21" s="23"/>
      <c r="W21" s="24"/>
      <c r="X21" s="23" t="n">
        <v>28</v>
      </c>
      <c r="Y21" s="23"/>
      <c r="Z21" s="23"/>
      <c r="AA21" s="14" t="n">
        <f aca="false">SUM(O21:Z21)</f>
        <v>28</v>
      </c>
      <c r="AB21" s="0"/>
      <c r="AC21" s="0"/>
    </row>
    <row r="22" customFormat="false" ht="24" hidden="false" customHeight="false" outlineLevel="0" collapsed="false">
      <c r="A22" s="25" t="n">
        <f aca="false">ROW()-1</f>
        <v>21</v>
      </c>
      <c r="B22" s="19" t="s">
        <v>106</v>
      </c>
      <c r="C22" s="25"/>
      <c r="D22" s="18" t="s">
        <v>37</v>
      </c>
      <c r="E22" s="27" t="n">
        <v>3</v>
      </c>
      <c r="F22" s="35" t="s">
        <v>107</v>
      </c>
      <c r="G22" s="35" t="s">
        <v>108</v>
      </c>
      <c r="H22" s="18" t="s">
        <v>109</v>
      </c>
      <c r="I22" s="14"/>
      <c r="J22" s="1" t="n">
        <v>75</v>
      </c>
      <c r="K22" s="0"/>
      <c r="L22" s="1" t="s">
        <v>73</v>
      </c>
      <c r="M22" s="22" t="s">
        <v>42</v>
      </c>
      <c r="N22" s="1" t="s">
        <v>102</v>
      </c>
      <c r="O22" s="23"/>
      <c r="P22" s="23"/>
      <c r="Q22" s="23"/>
      <c r="R22" s="23"/>
      <c r="S22" s="23" t="n">
        <v>36</v>
      </c>
      <c r="T22" s="23"/>
      <c r="U22" s="23"/>
      <c r="V22" s="23"/>
      <c r="W22" s="24"/>
      <c r="X22" s="23"/>
      <c r="Y22" s="23"/>
      <c r="Z22" s="23"/>
      <c r="AA22" s="14" t="n">
        <f aca="false">SUM(O22:Z22)</f>
        <v>36</v>
      </c>
      <c r="AB22" s="0"/>
      <c r="AC22" s="0"/>
    </row>
    <row r="23" customFormat="false" ht="24" hidden="false" customHeight="false" outlineLevel="0" collapsed="false">
      <c r="A23" s="25" t="n">
        <f aca="false">ROW()-1</f>
        <v>22</v>
      </c>
      <c r="B23" s="19" t="s">
        <v>110</v>
      </c>
      <c r="C23" s="25"/>
      <c r="D23" s="18" t="s">
        <v>37</v>
      </c>
      <c r="E23" s="27" t="n">
        <v>3</v>
      </c>
      <c r="F23" s="35" t="s">
        <v>111</v>
      </c>
      <c r="G23" s="35" t="s">
        <v>112</v>
      </c>
      <c r="H23" s="18" t="s">
        <v>109</v>
      </c>
      <c r="I23" s="14"/>
      <c r="J23" s="1" t="n">
        <v>75</v>
      </c>
      <c r="K23" s="0"/>
      <c r="L23" s="1" t="s">
        <v>73</v>
      </c>
      <c r="M23" s="22" t="s">
        <v>42</v>
      </c>
      <c r="N23" s="1" t="s">
        <v>102</v>
      </c>
      <c r="O23" s="23"/>
      <c r="P23" s="23"/>
      <c r="Q23" s="23"/>
      <c r="R23" s="23"/>
      <c r="S23" s="23" t="n">
        <v>36</v>
      </c>
      <c r="T23" s="23"/>
      <c r="U23" s="23"/>
      <c r="V23" s="23"/>
      <c r="W23" s="24"/>
      <c r="X23" s="23"/>
      <c r="Y23" s="23"/>
      <c r="Z23" s="23"/>
      <c r="AA23" s="14" t="n">
        <f aca="false">SUM(O23:Z23)</f>
        <v>36</v>
      </c>
      <c r="AB23" s="0"/>
      <c r="AC23" s="0"/>
    </row>
    <row r="24" customFormat="false" ht="13.5" hidden="false" customHeight="true" outlineLevel="0" collapsed="false">
      <c r="A24" s="18" t="n">
        <f aca="false">ROW()-1</f>
        <v>23</v>
      </c>
      <c r="B24" s="19" t="s">
        <v>113</v>
      </c>
      <c r="C24" s="18"/>
      <c r="D24" s="18" t="s">
        <v>37</v>
      </c>
      <c r="E24" s="20" t="n">
        <v>3</v>
      </c>
      <c r="F24" s="36" t="s">
        <v>38</v>
      </c>
      <c r="G24" s="21" t="s">
        <v>39</v>
      </c>
      <c r="H24" s="18" t="s">
        <v>40</v>
      </c>
      <c r="I24" s="14"/>
      <c r="J24" s="1" t="n">
        <v>75</v>
      </c>
      <c r="K24" s="0"/>
      <c r="L24" s="1" t="s">
        <v>54</v>
      </c>
      <c r="M24" s="22" t="s">
        <v>42</v>
      </c>
      <c r="N24" s="1" t="s">
        <v>43</v>
      </c>
      <c r="O24" s="23"/>
      <c r="P24" s="23"/>
      <c r="Q24" s="23"/>
      <c r="R24" s="23"/>
      <c r="S24" s="23" t="n">
        <v>30</v>
      </c>
      <c r="T24" s="23"/>
      <c r="U24" s="23"/>
      <c r="V24" s="23"/>
      <c r="W24" s="24"/>
      <c r="X24" s="23"/>
      <c r="Y24" s="23"/>
      <c r="Z24" s="23"/>
      <c r="AA24" s="14" t="n">
        <f aca="false">SUM(O24:Z24)</f>
        <v>30</v>
      </c>
      <c r="AB24" s="0"/>
      <c r="AC24" s="0"/>
    </row>
    <row r="25" customFormat="false" ht="24" hidden="false" customHeight="false" outlineLevel="0" collapsed="false">
      <c r="A25" s="18" t="n">
        <f aca="false">ROW()-1</f>
        <v>24</v>
      </c>
      <c r="B25" s="19" t="s">
        <v>114</v>
      </c>
      <c r="C25" s="18"/>
      <c r="D25" s="18" t="s">
        <v>115</v>
      </c>
      <c r="E25" s="20" t="n">
        <v>3</v>
      </c>
      <c r="F25" s="31" t="s">
        <v>116</v>
      </c>
      <c r="G25" s="31" t="s">
        <v>117</v>
      </c>
      <c r="H25" s="18" t="s">
        <v>40</v>
      </c>
      <c r="I25" s="14"/>
      <c r="J25" s="1" t="n">
        <v>75</v>
      </c>
      <c r="K25" s="0"/>
      <c r="L25" s="1" t="s">
        <v>118</v>
      </c>
      <c r="M25" s="22" t="s">
        <v>42</v>
      </c>
      <c r="N25" s="1" t="s">
        <v>102</v>
      </c>
      <c r="O25" s="23"/>
      <c r="P25" s="23"/>
      <c r="Q25" s="23" t="n">
        <v>30</v>
      </c>
      <c r="R25" s="23"/>
      <c r="S25" s="23"/>
      <c r="T25" s="23"/>
      <c r="U25" s="23"/>
      <c r="V25" s="23"/>
      <c r="W25" s="24"/>
      <c r="X25" s="23"/>
      <c r="Y25" s="23"/>
      <c r="Z25" s="23"/>
      <c r="AA25" s="14" t="n">
        <f aca="false">SUM(O25:Z25)</f>
        <v>30</v>
      </c>
      <c r="AB25" s="0"/>
      <c r="AC25" s="0"/>
    </row>
    <row r="26" customFormat="false" ht="24" hidden="false" customHeight="false" outlineLevel="0" collapsed="false">
      <c r="A26" s="25" t="n">
        <f aca="false">ROW()-1</f>
        <v>25</v>
      </c>
      <c r="B26" s="19" t="s">
        <v>119</v>
      </c>
      <c r="C26" s="14"/>
      <c r="D26" s="25" t="s">
        <v>120</v>
      </c>
      <c r="E26" s="29" t="s">
        <v>62</v>
      </c>
      <c r="F26" s="16" t="s">
        <v>121</v>
      </c>
      <c r="G26" s="16" t="s">
        <v>122</v>
      </c>
      <c r="H26" s="17" t="s">
        <v>123</v>
      </c>
      <c r="I26" s="14" t="s">
        <v>58</v>
      </c>
      <c r="J26" s="1" t="n">
        <v>64</v>
      </c>
      <c r="K26" s="1" t="n">
        <v>64</v>
      </c>
      <c r="L26" s="1" t="s">
        <v>54</v>
      </c>
      <c r="M26" s="22" t="s">
        <v>124</v>
      </c>
      <c r="N26" s="1" t="s">
        <v>43</v>
      </c>
      <c r="O26" s="23"/>
      <c r="P26" s="23"/>
      <c r="Q26" s="23"/>
      <c r="R26" s="23"/>
      <c r="S26" s="23"/>
      <c r="T26" s="23"/>
      <c r="U26" s="23" t="n">
        <v>40</v>
      </c>
      <c r="V26" s="23"/>
      <c r="W26" s="24" t="n">
        <v>11</v>
      </c>
      <c r="X26" s="23"/>
      <c r="Y26" s="23"/>
      <c r="Z26" s="23"/>
      <c r="AA26" s="14" t="n">
        <f aca="false">SUM(O26:Z26)</f>
        <v>51</v>
      </c>
      <c r="AB26" s="0"/>
      <c r="AC26" s="0"/>
    </row>
    <row r="27" customFormat="false" ht="12" hidden="false" customHeight="false" outlineLevel="0" collapsed="false">
      <c r="A27" s="25" t="n">
        <f aca="false">ROW()-1</f>
        <v>26</v>
      </c>
      <c r="B27" s="19" t="s">
        <v>125</v>
      </c>
      <c r="C27" s="25"/>
      <c r="D27" s="25" t="s">
        <v>69</v>
      </c>
      <c r="E27" s="27" t="s">
        <v>50</v>
      </c>
      <c r="F27" s="28" t="s">
        <v>126</v>
      </c>
      <c r="G27" s="28" t="s">
        <v>127</v>
      </c>
      <c r="H27" s="18" t="s">
        <v>100</v>
      </c>
      <c r="I27" s="14"/>
      <c r="J27" s="1" t="n">
        <v>72</v>
      </c>
      <c r="K27" s="1" t="n">
        <v>56</v>
      </c>
      <c r="L27" s="1" t="s">
        <v>59</v>
      </c>
      <c r="M27" s="1" t="s">
        <v>60</v>
      </c>
      <c r="N27" s="1" t="s">
        <v>43</v>
      </c>
      <c r="O27" s="23"/>
      <c r="P27" s="23" t="n">
        <v>45</v>
      </c>
      <c r="Q27" s="23"/>
      <c r="R27" s="23"/>
      <c r="S27" s="23"/>
      <c r="T27" s="23"/>
      <c r="U27" s="23"/>
      <c r="V27" s="23"/>
      <c r="W27" s="24"/>
      <c r="X27" s="23"/>
      <c r="Y27" s="23"/>
      <c r="Z27" s="23"/>
      <c r="AA27" s="14" t="n">
        <f aca="false">SUM(O27:Z27)</f>
        <v>45</v>
      </c>
      <c r="AB27" s="0"/>
      <c r="AC27" s="0"/>
    </row>
    <row r="28" customFormat="false" ht="12" hidden="false" customHeight="false" outlineLevel="0" collapsed="false">
      <c r="A28" s="25" t="n">
        <f aca="false">ROW()-1</f>
        <v>27</v>
      </c>
      <c r="B28" s="19" t="s">
        <v>128</v>
      </c>
      <c r="C28" s="14"/>
      <c r="D28" s="25" t="s">
        <v>33</v>
      </c>
      <c r="E28" s="27" t="s">
        <v>50</v>
      </c>
      <c r="F28" s="35" t="s">
        <v>129</v>
      </c>
      <c r="G28" s="35" t="s">
        <v>130</v>
      </c>
      <c r="H28" s="18" t="s">
        <v>100</v>
      </c>
      <c r="I28" s="14"/>
      <c r="J28" s="1" t="n">
        <v>72</v>
      </c>
      <c r="K28" s="1" t="n">
        <v>56</v>
      </c>
      <c r="L28" s="1" t="s">
        <v>59</v>
      </c>
      <c r="M28" s="22" t="s">
        <v>60</v>
      </c>
      <c r="N28" s="1" t="s">
        <v>43</v>
      </c>
      <c r="O28" s="23"/>
      <c r="P28" s="23"/>
      <c r="Q28" s="23"/>
      <c r="R28" s="23" t="n">
        <v>30</v>
      </c>
      <c r="S28" s="23"/>
      <c r="T28" s="23"/>
      <c r="U28" s="23"/>
      <c r="V28" s="23"/>
      <c r="W28" s="24"/>
      <c r="X28" s="23"/>
      <c r="Y28" s="23"/>
      <c r="Z28" s="23"/>
      <c r="AA28" s="14" t="n">
        <f aca="false">SUM(O28:Z28)</f>
        <v>30</v>
      </c>
      <c r="AB28" s="0"/>
      <c r="AC28" s="0"/>
    </row>
    <row r="29" customFormat="false" ht="12" hidden="false" customHeight="false" outlineLevel="0" collapsed="false">
      <c r="A29" s="25" t="n">
        <f aca="false">ROW()-1</f>
        <v>28</v>
      </c>
      <c r="B29" s="19" t="s">
        <v>131</v>
      </c>
      <c r="C29" s="14"/>
      <c r="D29" s="25" t="s">
        <v>77</v>
      </c>
      <c r="E29" s="27" t="s">
        <v>50</v>
      </c>
      <c r="F29" s="28" t="s">
        <v>132</v>
      </c>
      <c r="G29" s="28" t="s">
        <v>133</v>
      </c>
      <c r="H29" s="18" t="s">
        <v>100</v>
      </c>
      <c r="I29" s="14"/>
      <c r="J29" s="1" t="n">
        <v>72</v>
      </c>
      <c r="K29" s="1" t="n">
        <v>56</v>
      </c>
      <c r="L29" s="1" t="s">
        <v>59</v>
      </c>
      <c r="M29" s="22" t="s">
        <v>60</v>
      </c>
      <c r="N29" s="1" t="s">
        <v>43</v>
      </c>
      <c r="O29" s="23"/>
      <c r="P29" s="23"/>
      <c r="Q29" s="23"/>
      <c r="R29" s="23"/>
      <c r="S29" s="23"/>
      <c r="T29" s="23" t="n">
        <v>38</v>
      </c>
      <c r="U29" s="23"/>
      <c r="V29" s="23"/>
      <c r="W29" s="24"/>
      <c r="X29" s="23"/>
      <c r="Y29" s="23"/>
      <c r="Z29" s="23"/>
      <c r="AA29" s="14" t="n">
        <f aca="false">SUM(O29:Z29)</f>
        <v>38</v>
      </c>
      <c r="AB29" s="0"/>
      <c r="AC29" s="0"/>
    </row>
    <row r="30" customFormat="false" ht="12" hidden="false" customHeight="false" outlineLevel="0" collapsed="false">
      <c r="A30" s="25" t="n">
        <f aca="false">ROW()-1</f>
        <v>29</v>
      </c>
      <c r="B30" s="19" t="s">
        <v>134</v>
      </c>
      <c r="C30" s="14"/>
      <c r="D30" s="25" t="s">
        <v>77</v>
      </c>
      <c r="E30" s="27" t="s">
        <v>50</v>
      </c>
      <c r="F30" s="28" t="s">
        <v>135</v>
      </c>
      <c r="G30" s="37" t="s">
        <v>136</v>
      </c>
      <c r="H30" s="18" t="s">
        <v>100</v>
      </c>
      <c r="I30" s="14"/>
      <c r="J30" s="1" t="n">
        <v>72</v>
      </c>
      <c r="K30" s="1" t="n">
        <v>56</v>
      </c>
      <c r="L30" s="1" t="s">
        <v>59</v>
      </c>
      <c r="M30" s="22" t="s">
        <v>60</v>
      </c>
      <c r="N30" s="1" t="s">
        <v>43</v>
      </c>
      <c r="O30" s="23"/>
      <c r="P30" s="23"/>
      <c r="Q30" s="23"/>
      <c r="R30" s="23"/>
      <c r="S30" s="23"/>
      <c r="T30" s="23" t="n">
        <v>38</v>
      </c>
      <c r="U30" s="23"/>
      <c r="V30" s="23"/>
      <c r="W30" s="24"/>
      <c r="X30" s="23"/>
      <c r="Y30" s="23"/>
      <c r="Z30" s="23"/>
      <c r="AA30" s="14" t="n">
        <f aca="false">SUM(O30:Z30)</f>
        <v>38</v>
      </c>
      <c r="AB30" s="0"/>
      <c r="AC30" s="0"/>
    </row>
    <row r="31" customFormat="false" ht="12" hidden="false" customHeight="false" outlineLevel="0" collapsed="false">
      <c r="A31" s="25" t="n">
        <f aca="false">ROW()-1</f>
        <v>30</v>
      </c>
      <c r="B31" s="19" t="s">
        <v>137</v>
      </c>
      <c r="C31" s="25"/>
      <c r="D31" s="25" t="s">
        <v>49</v>
      </c>
      <c r="E31" s="27" t="s">
        <v>138</v>
      </c>
      <c r="F31" s="38" t="s">
        <v>139</v>
      </c>
      <c r="G31" s="38" t="s">
        <v>140</v>
      </c>
      <c r="H31" s="18" t="s">
        <v>100</v>
      </c>
      <c r="I31" s="14"/>
      <c r="J31" s="1" t="n">
        <v>112.5</v>
      </c>
      <c r="K31" s="0"/>
      <c r="L31" s="1" t="s">
        <v>59</v>
      </c>
      <c r="M31" s="22" t="s">
        <v>42</v>
      </c>
      <c r="N31" s="1" t="s">
        <v>43</v>
      </c>
      <c r="O31" s="23"/>
      <c r="P31" s="23"/>
      <c r="Q31" s="23"/>
      <c r="R31" s="23"/>
      <c r="S31" s="23"/>
      <c r="T31" s="23"/>
      <c r="U31" s="23"/>
      <c r="V31" s="23"/>
      <c r="W31" s="24"/>
      <c r="X31" s="23" t="n">
        <v>40</v>
      </c>
      <c r="Y31" s="23"/>
      <c r="Z31" s="23"/>
      <c r="AA31" s="14" t="n">
        <f aca="false">SUM(O31:Z31)</f>
        <v>40</v>
      </c>
      <c r="AB31" s="0"/>
      <c r="AC31" s="0"/>
    </row>
    <row r="32" customFormat="false" ht="12" hidden="false" customHeight="false" outlineLevel="0" collapsed="false">
      <c r="A32" s="25" t="n">
        <f aca="false">ROW()-1</f>
        <v>31</v>
      </c>
      <c r="B32" s="19" t="s">
        <v>141</v>
      </c>
      <c r="C32" s="25"/>
      <c r="D32" s="25" t="s">
        <v>49</v>
      </c>
      <c r="E32" s="27" t="s">
        <v>138</v>
      </c>
      <c r="F32" s="28" t="s">
        <v>142</v>
      </c>
      <c r="G32" s="28" t="s">
        <v>143</v>
      </c>
      <c r="H32" s="18" t="s">
        <v>100</v>
      </c>
      <c r="I32" s="14"/>
      <c r="J32" s="1" t="n">
        <v>112.5</v>
      </c>
      <c r="K32" s="0"/>
      <c r="L32" s="1" t="s">
        <v>101</v>
      </c>
      <c r="M32" s="22" t="s">
        <v>42</v>
      </c>
      <c r="N32" s="1" t="s">
        <v>43</v>
      </c>
      <c r="O32" s="23"/>
      <c r="P32" s="23"/>
      <c r="Q32" s="23"/>
      <c r="R32" s="23"/>
      <c r="S32" s="23"/>
      <c r="T32" s="23"/>
      <c r="U32" s="23"/>
      <c r="V32" s="23"/>
      <c r="W32" s="24"/>
      <c r="X32" s="23" t="n">
        <v>30</v>
      </c>
      <c r="Y32" s="23"/>
      <c r="Z32" s="23"/>
      <c r="AA32" s="14" t="n">
        <f aca="false">SUM(O32:Z32)</f>
        <v>30</v>
      </c>
      <c r="AB32" s="0"/>
      <c r="AC32" s="0"/>
    </row>
    <row r="33" customFormat="false" ht="12" hidden="false" customHeight="false" outlineLevel="0" collapsed="false">
      <c r="A33" s="25" t="n">
        <f aca="false">ROW()-1</f>
        <v>32</v>
      </c>
      <c r="B33" s="19" t="s">
        <v>144</v>
      </c>
      <c r="C33" s="25"/>
      <c r="D33" s="25" t="s">
        <v>85</v>
      </c>
      <c r="E33" s="27" t="n">
        <v>5</v>
      </c>
      <c r="F33" s="28" t="s">
        <v>145</v>
      </c>
      <c r="G33" s="28" t="s">
        <v>146</v>
      </c>
      <c r="H33" s="18" t="s">
        <v>100</v>
      </c>
      <c r="I33" s="14"/>
      <c r="J33" s="1" t="n">
        <f aca="false">5*1.5*16</f>
        <v>120</v>
      </c>
      <c r="K33" s="0"/>
      <c r="L33" s="1" t="s">
        <v>59</v>
      </c>
      <c r="M33" s="22" t="s">
        <v>42</v>
      </c>
      <c r="N33" s="1" t="s">
        <v>43</v>
      </c>
      <c r="O33" s="23"/>
      <c r="P33" s="23"/>
      <c r="Q33" s="23" t="n">
        <v>6</v>
      </c>
      <c r="R33" s="23"/>
      <c r="S33" s="23" t="n">
        <v>10</v>
      </c>
      <c r="T33" s="23"/>
      <c r="U33" s="23"/>
      <c r="V33" s="23"/>
      <c r="W33" s="24"/>
      <c r="X33" s="23"/>
      <c r="Y33" s="23"/>
      <c r="Z33" s="23"/>
      <c r="AA33" s="14" t="n">
        <f aca="false">SUM(O33:Z33)</f>
        <v>16</v>
      </c>
      <c r="AB33" s="0"/>
      <c r="AC33" s="0"/>
    </row>
    <row r="34" customFormat="false" ht="12.8" hidden="false" customHeight="false" outlineLevel="0" collapsed="false">
      <c r="A34" s="25" t="n">
        <f aca="false">ROW()-1</f>
        <v>33</v>
      </c>
      <c r="B34" s="39" t="s">
        <v>144</v>
      </c>
      <c r="C34" s="25"/>
      <c r="D34" s="18" t="s">
        <v>28</v>
      </c>
      <c r="E34" s="27" t="s">
        <v>147</v>
      </c>
      <c r="F34" s="37" t="s">
        <v>132</v>
      </c>
      <c r="G34" s="37" t="s">
        <v>133</v>
      </c>
      <c r="H34" s="18" t="s">
        <v>100</v>
      </c>
      <c r="I34" s="14"/>
      <c r="J34" s="1" t="n">
        <v>80</v>
      </c>
      <c r="K34" s="1" t="n">
        <v>80</v>
      </c>
      <c r="L34" s="1" t="s">
        <v>73</v>
      </c>
      <c r="M34" s="22" t="s">
        <v>60</v>
      </c>
      <c r="N34" s="1" t="s">
        <v>43</v>
      </c>
      <c r="O34" s="23"/>
      <c r="P34" s="23"/>
      <c r="Q34" s="23"/>
      <c r="R34" s="23"/>
      <c r="S34" s="23"/>
      <c r="T34" s="23"/>
      <c r="U34" s="23"/>
      <c r="V34" s="23"/>
      <c r="W34" s="24"/>
      <c r="X34" s="23"/>
      <c r="Y34" s="23"/>
      <c r="Z34" s="23" t="n">
        <v>30</v>
      </c>
      <c r="AA34" s="14" t="n">
        <f aca="false">SUM(O34:Z34)</f>
        <v>30</v>
      </c>
      <c r="AB34" s="0"/>
      <c r="AC34" s="0"/>
    </row>
    <row r="35" customFormat="false" ht="12" hidden="false" customHeight="false" outlineLevel="0" collapsed="false">
      <c r="A35" s="25" t="n">
        <f aca="false">ROW()-1</f>
        <v>34</v>
      </c>
      <c r="B35" s="19" t="s">
        <v>148</v>
      </c>
      <c r="C35" s="25"/>
      <c r="D35" s="25" t="s">
        <v>86</v>
      </c>
      <c r="E35" s="27" t="s">
        <v>149</v>
      </c>
      <c r="F35" s="28" t="s">
        <v>78</v>
      </c>
      <c r="G35" s="28" t="s">
        <v>79</v>
      </c>
      <c r="H35" s="18" t="s">
        <v>100</v>
      </c>
      <c r="I35" s="14"/>
      <c r="J35" s="1" t="n">
        <v>96</v>
      </c>
      <c r="K35" s="1" t="n">
        <v>80</v>
      </c>
      <c r="L35" s="1" t="s">
        <v>59</v>
      </c>
      <c r="M35" s="22" t="s">
        <v>60</v>
      </c>
      <c r="N35" s="1" t="s">
        <v>43</v>
      </c>
      <c r="O35" s="23"/>
      <c r="P35" s="23"/>
      <c r="Q35" s="23"/>
      <c r="R35" s="23"/>
      <c r="S35" s="23"/>
      <c r="T35" s="23"/>
      <c r="U35" s="23" t="n">
        <v>40</v>
      </c>
      <c r="V35" s="23"/>
      <c r="W35" s="24"/>
      <c r="X35" s="23"/>
      <c r="Y35" s="23"/>
      <c r="Z35" s="23"/>
      <c r="AA35" s="14" t="n">
        <f aca="false">SUM(O35:Z35)</f>
        <v>40</v>
      </c>
      <c r="AB35" s="0"/>
      <c r="AC35" s="0"/>
    </row>
    <row r="36" customFormat="false" ht="12" hidden="false" customHeight="false" outlineLevel="0" collapsed="false">
      <c r="A36" s="25" t="n">
        <f aca="false">ROW()-1</f>
        <v>35</v>
      </c>
      <c r="B36" s="19" t="s">
        <v>150</v>
      </c>
      <c r="C36" s="25"/>
      <c r="D36" s="25" t="s">
        <v>69</v>
      </c>
      <c r="E36" s="27" t="s">
        <v>50</v>
      </c>
      <c r="F36" s="28" t="s">
        <v>151</v>
      </c>
      <c r="G36" s="28" t="s">
        <v>152</v>
      </c>
      <c r="H36" s="18" t="s">
        <v>100</v>
      </c>
      <c r="I36" s="14"/>
      <c r="J36" s="1" t="n">
        <v>72</v>
      </c>
      <c r="K36" s="1" t="n">
        <v>56</v>
      </c>
      <c r="L36" s="1" t="s">
        <v>73</v>
      </c>
      <c r="M36" s="1" t="s">
        <v>60</v>
      </c>
      <c r="N36" s="1" t="s">
        <v>43</v>
      </c>
      <c r="O36" s="23"/>
      <c r="P36" s="23" t="n">
        <v>25</v>
      </c>
      <c r="Q36" s="23"/>
      <c r="R36" s="23"/>
      <c r="S36" s="23"/>
      <c r="T36" s="23"/>
      <c r="U36" s="23"/>
      <c r="V36" s="23"/>
      <c r="W36" s="24"/>
      <c r="X36" s="23"/>
      <c r="Y36" s="23"/>
      <c r="Z36" s="23"/>
      <c r="AA36" s="14" t="n">
        <f aca="false">SUM(O36:Z36)</f>
        <v>25</v>
      </c>
      <c r="AB36" s="0"/>
      <c r="AC36" s="0"/>
    </row>
    <row r="37" customFormat="false" ht="36" hidden="false" customHeight="false" outlineLevel="0" collapsed="false">
      <c r="A37" s="25" t="n">
        <f aca="false">ROW()-1</f>
        <v>36</v>
      </c>
      <c r="B37" s="19" t="s">
        <v>153</v>
      </c>
      <c r="C37" s="25"/>
      <c r="D37" s="25" t="s">
        <v>154</v>
      </c>
      <c r="E37" s="27" t="n">
        <v>3</v>
      </c>
      <c r="F37" s="33" t="s">
        <v>155</v>
      </c>
      <c r="G37" s="33" t="s">
        <v>156</v>
      </c>
      <c r="H37" s="18" t="s">
        <v>109</v>
      </c>
      <c r="I37" s="14"/>
      <c r="J37" s="1" t="n">
        <v>75</v>
      </c>
      <c r="K37" s="0"/>
      <c r="L37" s="1" t="s">
        <v>54</v>
      </c>
      <c r="M37" s="22" t="s">
        <v>42</v>
      </c>
      <c r="N37" s="40" t="s">
        <v>157</v>
      </c>
      <c r="O37" s="23" t="n">
        <v>5</v>
      </c>
      <c r="P37" s="23"/>
      <c r="Q37" s="23"/>
      <c r="R37" s="23"/>
      <c r="S37" s="23"/>
      <c r="T37" s="23"/>
      <c r="U37" s="23"/>
      <c r="V37" s="23"/>
      <c r="W37" s="24"/>
      <c r="X37" s="23"/>
      <c r="Y37" s="23"/>
      <c r="Z37" s="23"/>
      <c r="AA37" s="14" t="n">
        <f aca="false">SUM(O37:Z37)</f>
        <v>5</v>
      </c>
      <c r="AB37" s="0"/>
      <c r="AC37" s="0"/>
    </row>
    <row r="38" customFormat="false" ht="36" hidden="false" customHeight="false" outlineLevel="0" collapsed="false">
      <c r="A38" s="25" t="n">
        <f aca="false">ROW()-1</f>
        <v>37</v>
      </c>
      <c r="B38" s="19" t="s">
        <v>158</v>
      </c>
      <c r="C38" s="25"/>
      <c r="D38" s="25" t="s">
        <v>159</v>
      </c>
      <c r="E38" s="27" t="s">
        <v>160</v>
      </c>
      <c r="F38" s="41" t="s">
        <v>111</v>
      </c>
      <c r="G38" s="35" t="s">
        <v>112</v>
      </c>
      <c r="H38" s="18" t="s">
        <v>109</v>
      </c>
      <c r="I38" s="14"/>
      <c r="J38" s="1" t="n">
        <v>72</v>
      </c>
      <c r="K38" s="1" t="n">
        <v>56</v>
      </c>
      <c r="L38" s="1" t="s">
        <v>161</v>
      </c>
      <c r="M38" s="1" t="s">
        <v>162</v>
      </c>
      <c r="N38" s="40" t="s">
        <v>157</v>
      </c>
      <c r="O38" s="42" t="n">
        <v>25</v>
      </c>
      <c r="P38" s="42" t="n">
        <v>5</v>
      </c>
      <c r="Q38" s="23"/>
      <c r="R38" s="23"/>
      <c r="S38" s="23"/>
      <c r="T38" s="23"/>
      <c r="U38" s="23"/>
      <c r="V38" s="23"/>
      <c r="W38" s="24"/>
      <c r="X38" s="23"/>
      <c r="Y38" s="23"/>
      <c r="Z38" s="23"/>
      <c r="AA38" s="14" t="n">
        <f aca="false">SUM(O38:Z38)</f>
        <v>30</v>
      </c>
      <c r="AB38" s="0"/>
      <c r="AC38" s="0"/>
    </row>
    <row r="39" customFormat="false" ht="12.75" hidden="false" customHeight="false" outlineLevel="0" collapsed="false">
      <c r="A39" s="25" t="n">
        <f aca="false">ROW()-1</f>
        <v>38</v>
      </c>
      <c r="B39" s="43" t="s">
        <v>163</v>
      </c>
      <c r="C39" s="25"/>
      <c r="D39" s="18" t="s">
        <v>45</v>
      </c>
      <c r="E39" s="27" t="n">
        <v>3</v>
      </c>
      <c r="F39" s="44"/>
      <c r="G39" s="44" t="s">
        <v>164</v>
      </c>
      <c r="H39" s="18" t="s">
        <v>93</v>
      </c>
      <c r="I39" s="14"/>
      <c r="J39" s="1" t="n">
        <v>75</v>
      </c>
      <c r="K39" s="0"/>
      <c r="L39" s="1" t="s">
        <v>41</v>
      </c>
      <c r="M39" s="22" t="s">
        <v>42</v>
      </c>
      <c r="N39" s="1" t="s">
        <v>102</v>
      </c>
      <c r="O39" s="23"/>
      <c r="P39" s="23"/>
      <c r="Q39" s="23" t="n">
        <v>20</v>
      </c>
      <c r="R39" s="23"/>
      <c r="S39" s="23"/>
      <c r="T39" s="23"/>
      <c r="U39" s="23"/>
      <c r="V39" s="23"/>
      <c r="W39" s="24"/>
      <c r="X39" s="23"/>
      <c r="Y39" s="23"/>
      <c r="Z39" s="23"/>
      <c r="AA39" s="14" t="n">
        <f aca="false">SUM(O39:Z39)</f>
        <v>20</v>
      </c>
      <c r="AB39" s="0"/>
      <c r="AC39" s="0"/>
    </row>
    <row r="40" customFormat="false" ht="24" hidden="false" customHeight="false" outlineLevel="0" collapsed="false">
      <c r="A40" s="25" t="n">
        <f aca="false">ROW()-1</f>
        <v>39</v>
      </c>
      <c r="B40" s="19" t="s">
        <v>165</v>
      </c>
      <c r="C40" s="14"/>
      <c r="D40" s="25" t="s">
        <v>69</v>
      </c>
      <c r="E40" s="27" t="s">
        <v>160</v>
      </c>
      <c r="F40" s="37" t="s">
        <v>166</v>
      </c>
      <c r="G40" s="37" t="s">
        <v>167</v>
      </c>
      <c r="H40" s="45" t="s">
        <v>109</v>
      </c>
      <c r="I40" s="14" t="s">
        <v>168</v>
      </c>
      <c r="J40" s="1" t="n">
        <v>72</v>
      </c>
      <c r="K40" s="1" t="n">
        <v>56</v>
      </c>
      <c r="L40" s="1" t="s">
        <v>41</v>
      </c>
      <c r="M40" s="22" t="s">
        <v>60</v>
      </c>
      <c r="N40" s="40" t="s">
        <v>169</v>
      </c>
      <c r="O40" s="23"/>
      <c r="P40" s="23" t="n">
        <v>25</v>
      </c>
      <c r="Q40" s="23"/>
      <c r="R40" s="23"/>
      <c r="S40" s="23"/>
      <c r="T40" s="23"/>
      <c r="U40" s="23"/>
      <c r="V40" s="23"/>
      <c r="W40" s="24"/>
      <c r="X40" s="23"/>
      <c r="Y40" s="23"/>
      <c r="Z40" s="23"/>
      <c r="AA40" s="14" t="n">
        <f aca="false">SUM(O40:Z40)</f>
        <v>25</v>
      </c>
      <c r="AB40" s="0"/>
      <c r="AC40" s="0"/>
    </row>
    <row r="41" customFormat="false" ht="24" hidden="false" customHeight="false" outlineLevel="0" collapsed="false">
      <c r="A41" s="25" t="n">
        <f aca="false">ROW()-1</f>
        <v>40</v>
      </c>
      <c r="B41" s="19" t="s">
        <v>170</v>
      </c>
      <c r="C41" s="25"/>
      <c r="D41" s="25" t="s">
        <v>154</v>
      </c>
      <c r="E41" s="27" t="n">
        <v>3</v>
      </c>
      <c r="F41" s="35" t="s">
        <v>111</v>
      </c>
      <c r="G41" s="35" t="s">
        <v>112</v>
      </c>
      <c r="H41" s="18" t="s">
        <v>109</v>
      </c>
      <c r="I41" s="14"/>
      <c r="J41" s="1" t="n">
        <v>75</v>
      </c>
      <c r="K41" s="0"/>
      <c r="L41" s="1" t="s">
        <v>41</v>
      </c>
      <c r="M41" s="22" t="s">
        <v>42</v>
      </c>
      <c r="N41" s="40" t="s">
        <v>171</v>
      </c>
      <c r="O41" s="23" t="n">
        <v>10</v>
      </c>
      <c r="P41" s="23"/>
      <c r="Q41" s="23"/>
      <c r="R41" s="23"/>
      <c r="S41" s="23"/>
      <c r="T41" s="23"/>
      <c r="U41" s="23"/>
      <c r="V41" s="23"/>
      <c r="W41" s="24"/>
      <c r="X41" s="23"/>
      <c r="Y41" s="23"/>
      <c r="Z41" s="23"/>
      <c r="AA41" s="14" t="n">
        <f aca="false">SUM(O41:Z41)</f>
        <v>10</v>
      </c>
      <c r="AB41" s="0"/>
      <c r="AC41" s="0"/>
    </row>
    <row r="42" customFormat="false" ht="12" hidden="false" customHeight="false" outlineLevel="0" collapsed="false">
      <c r="A42" s="25" t="n">
        <f aca="false">ROW()-1</f>
        <v>41</v>
      </c>
      <c r="B42" s="19" t="s">
        <v>172</v>
      </c>
      <c r="C42" s="14"/>
      <c r="D42" s="25" t="s">
        <v>69</v>
      </c>
      <c r="E42" s="29" t="s">
        <v>173</v>
      </c>
      <c r="F42" s="16"/>
      <c r="G42" s="16"/>
      <c r="H42" s="17" t="s">
        <v>174</v>
      </c>
      <c r="I42" s="14"/>
      <c r="J42" s="1" t="n">
        <v>48</v>
      </c>
      <c r="K42" s="1" t="n">
        <v>48</v>
      </c>
      <c r="L42" s="1" t="s">
        <v>59</v>
      </c>
      <c r="M42" s="22" t="s">
        <v>60</v>
      </c>
      <c r="N42" s="1" t="s">
        <v>43</v>
      </c>
      <c r="O42" s="23"/>
      <c r="P42" s="23" t="n">
        <v>40</v>
      </c>
      <c r="Q42" s="23"/>
      <c r="R42" s="23"/>
      <c r="S42" s="23"/>
      <c r="T42" s="23"/>
      <c r="U42" s="23"/>
      <c r="V42" s="23"/>
      <c r="W42" s="24"/>
      <c r="X42" s="23"/>
      <c r="Y42" s="23"/>
      <c r="Z42" s="23"/>
      <c r="AA42" s="14" t="n">
        <f aca="false">SUM(O42:Z42)</f>
        <v>40</v>
      </c>
      <c r="AB42" s="0"/>
      <c r="AC42" s="0"/>
    </row>
    <row r="43" customFormat="false" ht="12" hidden="false" customHeight="false" outlineLevel="0" collapsed="false">
      <c r="A43" s="25" t="n">
        <f aca="false">ROW()-1</f>
        <v>42</v>
      </c>
      <c r="B43" s="19" t="s">
        <v>175</v>
      </c>
      <c r="C43" s="14"/>
      <c r="D43" s="25" t="s">
        <v>86</v>
      </c>
      <c r="E43" s="29" t="s">
        <v>173</v>
      </c>
      <c r="F43" s="16"/>
      <c r="G43" s="16"/>
      <c r="H43" s="17" t="s">
        <v>174</v>
      </c>
      <c r="I43" s="14"/>
      <c r="J43" s="1" t="n">
        <v>48</v>
      </c>
      <c r="K43" s="1" t="n">
        <v>48</v>
      </c>
      <c r="L43" s="1" t="s">
        <v>59</v>
      </c>
      <c r="M43" s="22" t="s">
        <v>60</v>
      </c>
      <c r="N43" s="1" t="s">
        <v>43</v>
      </c>
      <c r="O43" s="23"/>
      <c r="P43" s="23"/>
      <c r="Q43" s="23"/>
      <c r="R43" s="23"/>
      <c r="S43" s="23"/>
      <c r="T43" s="23"/>
      <c r="U43" s="23" t="n">
        <v>42</v>
      </c>
      <c r="V43" s="23"/>
      <c r="W43" s="24"/>
      <c r="X43" s="23"/>
      <c r="Y43" s="23"/>
      <c r="Z43" s="23"/>
      <c r="AA43" s="14" t="n">
        <f aca="false">SUM(O43:Z43)</f>
        <v>42</v>
      </c>
      <c r="AB43" s="0"/>
      <c r="AC43" s="0"/>
    </row>
    <row r="44" customFormat="false" ht="12" hidden="false" customHeight="false" outlineLevel="0" collapsed="false">
      <c r="A44" s="25" t="n">
        <f aca="false">ROW()-1</f>
        <v>43</v>
      </c>
      <c r="B44" s="19" t="s">
        <v>176</v>
      </c>
      <c r="C44" s="14"/>
      <c r="D44" s="18" t="s">
        <v>28</v>
      </c>
      <c r="E44" s="29" t="s">
        <v>173</v>
      </c>
      <c r="F44" s="16"/>
      <c r="G44" s="16"/>
      <c r="H44" s="17" t="s">
        <v>174</v>
      </c>
      <c r="I44" s="14"/>
      <c r="J44" s="1" t="n">
        <v>48</v>
      </c>
      <c r="K44" s="1" t="n">
        <v>48</v>
      </c>
      <c r="L44" s="1" t="s">
        <v>59</v>
      </c>
      <c r="M44" s="22" t="s">
        <v>60</v>
      </c>
      <c r="N44" s="1" t="s">
        <v>43</v>
      </c>
      <c r="O44" s="23"/>
      <c r="P44" s="23"/>
      <c r="Q44" s="23"/>
      <c r="R44" s="23"/>
      <c r="S44" s="23"/>
      <c r="T44" s="23"/>
      <c r="U44" s="23"/>
      <c r="V44" s="23"/>
      <c r="W44" s="24"/>
      <c r="X44" s="23"/>
      <c r="Y44" s="23"/>
      <c r="Z44" s="23" t="n">
        <v>45</v>
      </c>
      <c r="AA44" s="14" t="n">
        <f aca="false">SUM(O44:Z44)</f>
        <v>45</v>
      </c>
      <c r="AB44" s="0"/>
      <c r="AC44" s="0"/>
    </row>
    <row r="45" customFormat="false" ht="12" hidden="false" customHeight="false" outlineLevel="0" collapsed="false">
      <c r="A45" s="25" t="n">
        <f aca="false">ROW()-1</f>
        <v>44</v>
      </c>
      <c r="B45" s="19" t="s">
        <v>177</v>
      </c>
      <c r="C45" s="14"/>
      <c r="D45" s="25" t="s">
        <v>33</v>
      </c>
      <c r="E45" s="29" t="s">
        <v>173</v>
      </c>
      <c r="F45" s="16"/>
      <c r="G45" s="16"/>
      <c r="H45" s="17" t="s">
        <v>174</v>
      </c>
      <c r="I45" s="14"/>
      <c r="J45" s="1" t="n">
        <v>48</v>
      </c>
      <c r="K45" s="1" t="n">
        <v>48</v>
      </c>
      <c r="L45" s="1" t="s">
        <v>59</v>
      </c>
      <c r="M45" s="22" t="s">
        <v>60</v>
      </c>
      <c r="N45" s="1" t="s">
        <v>43</v>
      </c>
      <c r="O45" s="23"/>
      <c r="P45" s="23"/>
      <c r="Q45" s="23"/>
      <c r="R45" s="23" t="n">
        <v>30</v>
      </c>
      <c r="S45" s="23"/>
      <c r="T45" s="23"/>
      <c r="U45" s="23"/>
      <c r="V45" s="23"/>
      <c r="W45" s="24"/>
      <c r="X45" s="23"/>
      <c r="Y45" s="23"/>
      <c r="Z45" s="23"/>
      <c r="AA45" s="14" t="n">
        <f aca="false">SUM(O45:Z45)</f>
        <v>30</v>
      </c>
      <c r="AB45" s="0"/>
      <c r="AC45" s="0"/>
    </row>
    <row r="46" customFormat="false" ht="12" hidden="false" customHeight="false" outlineLevel="0" collapsed="false">
      <c r="A46" s="25" t="n">
        <f aca="false">ROW()-1</f>
        <v>45</v>
      </c>
      <c r="B46" s="19" t="s">
        <v>178</v>
      </c>
      <c r="C46" s="14"/>
      <c r="D46" s="25" t="s">
        <v>77</v>
      </c>
      <c r="E46" s="29" t="s">
        <v>173</v>
      </c>
      <c r="F46" s="16"/>
      <c r="G46" s="16"/>
      <c r="H46" s="17" t="s">
        <v>174</v>
      </c>
      <c r="I46" s="14"/>
      <c r="J46" s="1" t="n">
        <v>48</v>
      </c>
      <c r="K46" s="1" t="n">
        <v>48</v>
      </c>
      <c r="L46" s="1" t="s">
        <v>59</v>
      </c>
      <c r="M46" s="22" t="s">
        <v>60</v>
      </c>
      <c r="N46" s="1" t="s">
        <v>43</v>
      </c>
      <c r="O46" s="23"/>
      <c r="P46" s="23"/>
      <c r="Q46" s="23"/>
      <c r="R46" s="23"/>
      <c r="S46" s="23"/>
      <c r="T46" s="23" t="n">
        <v>38</v>
      </c>
      <c r="U46" s="23"/>
      <c r="V46" s="23"/>
      <c r="W46" s="24"/>
      <c r="X46" s="23"/>
      <c r="Y46" s="23"/>
      <c r="Z46" s="23"/>
      <c r="AA46" s="14" t="n">
        <f aca="false">SUM(O46:Z46)</f>
        <v>38</v>
      </c>
      <c r="AB46" s="0"/>
      <c r="AC46" s="0"/>
    </row>
    <row r="47" customFormat="false" ht="12" hidden="false" customHeight="false" outlineLevel="0" collapsed="false">
      <c r="A47" s="25" t="n">
        <f aca="false">ROW()-1</f>
        <v>46</v>
      </c>
      <c r="B47" s="19" t="s">
        <v>179</v>
      </c>
      <c r="C47" s="14"/>
      <c r="D47" s="25" t="s">
        <v>77</v>
      </c>
      <c r="E47" s="29" t="s">
        <v>173</v>
      </c>
      <c r="F47" s="16"/>
      <c r="G47" s="16"/>
      <c r="H47" s="17" t="s">
        <v>174</v>
      </c>
      <c r="I47" s="14"/>
      <c r="J47" s="1" t="n">
        <v>48</v>
      </c>
      <c r="K47" s="1" t="n">
        <v>48</v>
      </c>
      <c r="L47" s="1" t="s">
        <v>59</v>
      </c>
      <c r="M47" s="22" t="s">
        <v>60</v>
      </c>
      <c r="N47" s="1" t="s">
        <v>43</v>
      </c>
      <c r="O47" s="23"/>
      <c r="P47" s="23"/>
      <c r="Q47" s="23"/>
      <c r="R47" s="23"/>
      <c r="S47" s="23"/>
      <c r="T47" s="23" t="n">
        <v>38</v>
      </c>
      <c r="U47" s="23"/>
      <c r="V47" s="23"/>
      <c r="W47" s="24"/>
      <c r="X47" s="23"/>
      <c r="Y47" s="23"/>
      <c r="Z47" s="23"/>
      <c r="AA47" s="14" t="n">
        <f aca="false">SUM(O47:Z47)</f>
        <v>38</v>
      </c>
      <c r="AB47" s="0"/>
      <c r="AC47" s="0"/>
    </row>
    <row r="48" customFormat="false" ht="12" hidden="false" customHeight="false" outlineLevel="0" collapsed="false">
      <c r="A48" s="25" t="n">
        <f aca="false">ROW()-1</f>
        <v>47</v>
      </c>
      <c r="B48" s="19" t="s">
        <v>180</v>
      </c>
      <c r="C48" s="14"/>
      <c r="D48" s="25" t="s">
        <v>120</v>
      </c>
      <c r="E48" s="29" t="s">
        <v>29</v>
      </c>
      <c r="F48" s="16" t="s">
        <v>181</v>
      </c>
      <c r="G48" s="16" t="s">
        <v>182</v>
      </c>
      <c r="H48" s="17" t="s">
        <v>123</v>
      </c>
      <c r="I48" s="14" t="s">
        <v>58</v>
      </c>
      <c r="J48" s="1" t="n">
        <v>32</v>
      </c>
      <c r="K48" s="1" t="n">
        <v>32</v>
      </c>
      <c r="L48" s="1" t="s">
        <v>54</v>
      </c>
      <c r="M48" s="22" t="s">
        <v>124</v>
      </c>
      <c r="N48" s="1" t="s">
        <v>43</v>
      </c>
      <c r="O48" s="23"/>
      <c r="P48" s="23"/>
      <c r="Q48" s="23"/>
      <c r="R48" s="23"/>
      <c r="S48" s="23"/>
      <c r="T48" s="23"/>
      <c r="U48" s="23" t="n">
        <v>40</v>
      </c>
      <c r="V48" s="23"/>
      <c r="W48" s="24" t="n">
        <v>2</v>
      </c>
      <c r="X48" s="23"/>
      <c r="Y48" s="23"/>
      <c r="Z48" s="23"/>
      <c r="AA48" s="14" t="n">
        <f aca="false">SUM(O48:Z48)</f>
        <v>42</v>
      </c>
      <c r="AB48" s="0"/>
      <c r="AC48" s="0"/>
    </row>
    <row r="49" customFormat="false" ht="12" hidden="false" customHeight="false" outlineLevel="0" collapsed="false">
      <c r="A49" s="25" t="n">
        <f aca="false">ROW()-1</f>
        <v>48</v>
      </c>
      <c r="B49" s="19" t="s">
        <v>183</v>
      </c>
      <c r="C49" s="25"/>
      <c r="D49" s="25" t="s">
        <v>184</v>
      </c>
      <c r="E49" s="27" t="n">
        <v>4</v>
      </c>
      <c r="F49" s="28" t="s">
        <v>185</v>
      </c>
      <c r="G49" s="28" t="s">
        <v>186</v>
      </c>
      <c r="H49" s="18" t="s">
        <v>187</v>
      </c>
      <c r="I49" s="14"/>
      <c r="J49" s="1" t="n">
        <f aca="false">4*1.5*16</f>
        <v>96</v>
      </c>
      <c r="K49" s="0"/>
      <c r="L49" s="1" t="s">
        <v>54</v>
      </c>
      <c r="M49" s="22" t="s">
        <v>42</v>
      </c>
      <c r="N49" s="1" t="s">
        <v>43</v>
      </c>
      <c r="O49" s="23"/>
      <c r="P49" s="23"/>
      <c r="Q49" s="23"/>
      <c r="R49" s="23"/>
      <c r="S49" s="23"/>
      <c r="T49" s="23"/>
      <c r="U49" s="23"/>
      <c r="V49" s="23"/>
      <c r="W49" s="24"/>
      <c r="X49" s="23"/>
      <c r="Y49" s="23" t="n">
        <v>10</v>
      </c>
      <c r="Z49" s="23"/>
      <c r="AA49" s="14" t="n">
        <f aca="false">SUM(O49:Z49)</f>
        <v>10</v>
      </c>
      <c r="AB49" s="0"/>
      <c r="AC49" s="0"/>
    </row>
    <row r="50" customFormat="false" ht="24" hidden="false" customHeight="false" outlineLevel="0" collapsed="false">
      <c r="A50" s="25" t="n">
        <f aca="false">ROW()-1</f>
        <v>49</v>
      </c>
      <c r="B50" s="19" t="s">
        <v>188</v>
      </c>
      <c r="C50" s="25"/>
      <c r="D50" s="25" t="s">
        <v>184</v>
      </c>
      <c r="E50" s="27" t="n">
        <v>2</v>
      </c>
      <c r="F50" s="28" t="s">
        <v>189</v>
      </c>
      <c r="G50" s="28" t="s">
        <v>190</v>
      </c>
      <c r="H50" s="18" t="s">
        <v>191</v>
      </c>
      <c r="I50" s="14"/>
      <c r="J50" s="1" t="n">
        <f aca="false">2*1.5*16</f>
        <v>48</v>
      </c>
      <c r="K50" s="0"/>
      <c r="L50" s="1" t="s">
        <v>41</v>
      </c>
      <c r="M50" s="22" t="s">
        <v>42</v>
      </c>
      <c r="N50" s="1" t="s">
        <v>43</v>
      </c>
      <c r="O50" s="23"/>
      <c r="P50" s="23"/>
      <c r="Q50" s="23"/>
      <c r="R50" s="23"/>
      <c r="S50" s="23"/>
      <c r="T50" s="23"/>
      <c r="U50" s="23"/>
      <c r="V50" s="23"/>
      <c r="W50" s="24"/>
      <c r="X50" s="23"/>
      <c r="Y50" s="23" t="n">
        <v>4</v>
      </c>
      <c r="Z50" s="23"/>
      <c r="AA50" s="14" t="n">
        <f aca="false">SUM(O50:Z50)</f>
        <v>4</v>
      </c>
      <c r="AB50" s="0"/>
      <c r="AC50" s="0"/>
    </row>
    <row r="51" customFormat="false" ht="12" hidden="false" customHeight="false" outlineLevel="0" collapsed="false">
      <c r="A51" s="25" t="n">
        <f aca="false">ROW()-1</f>
        <v>50</v>
      </c>
      <c r="B51" s="14" t="s">
        <v>192</v>
      </c>
      <c r="C51" s="14"/>
      <c r="D51" s="18" t="s">
        <v>28</v>
      </c>
      <c r="E51" s="15" t="s">
        <v>29</v>
      </c>
      <c r="F51" s="16" t="s">
        <v>193</v>
      </c>
      <c r="G51" s="16" t="s">
        <v>194</v>
      </c>
      <c r="H51" s="17" t="s">
        <v>195</v>
      </c>
      <c r="I51" s="14"/>
      <c r="J51" s="1" t="n">
        <v>32</v>
      </c>
      <c r="K51" s="1" t="n">
        <v>64</v>
      </c>
      <c r="L51" s="1" t="s">
        <v>41</v>
      </c>
      <c r="M51" s="1" t="s">
        <v>60</v>
      </c>
      <c r="N51" s="1" t="s">
        <v>43</v>
      </c>
      <c r="O51" s="23"/>
      <c r="P51" s="23"/>
      <c r="Q51" s="23"/>
      <c r="R51" s="23"/>
      <c r="S51" s="23"/>
      <c r="T51" s="23"/>
      <c r="U51" s="23"/>
      <c r="V51" s="23"/>
      <c r="W51" s="24"/>
      <c r="X51" s="23"/>
      <c r="Y51" s="23"/>
      <c r="Z51" s="23" t="n">
        <v>15</v>
      </c>
      <c r="AA51" s="14" t="n">
        <f aca="false">SUM(O51:Z51)</f>
        <v>15</v>
      </c>
      <c r="AB51" s="0"/>
      <c r="AC51" s="0"/>
    </row>
    <row r="52" customFormat="false" ht="24" hidden="false" customHeight="false" outlineLevel="0" collapsed="false">
      <c r="A52" s="18" t="n">
        <f aca="false">ROW()-1</f>
        <v>51</v>
      </c>
      <c r="B52" s="19" t="s">
        <v>196</v>
      </c>
      <c r="C52" s="18"/>
      <c r="D52" s="18" t="s">
        <v>37</v>
      </c>
      <c r="E52" s="20" t="n">
        <v>3</v>
      </c>
      <c r="F52" s="31" t="s">
        <v>197</v>
      </c>
      <c r="G52" s="31" t="s">
        <v>198</v>
      </c>
      <c r="H52" s="18" t="s">
        <v>40</v>
      </c>
      <c r="I52" s="14"/>
      <c r="J52" s="1" t="n">
        <v>75</v>
      </c>
      <c r="K52" s="0"/>
      <c r="L52" s="1" t="s">
        <v>54</v>
      </c>
      <c r="M52" s="22" t="s">
        <v>42</v>
      </c>
      <c r="N52" s="1" t="s">
        <v>43</v>
      </c>
      <c r="O52" s="23"/>
      <c r="P52" s="23"/>
      <c r="Q52" s="23"/>
      <c r="R52" s="23"/>
      <c r="S52" s="23" t="n">
        <v>30</v>
      </c>
      <c r="T52" s="23"/>
      <c r="U52" s="23"/>
      <c r="V52" s="23"/>
      <c r="W52" s="24"/>
      <c r="X52" s="23"/>
      <c r="Y52" s="23"/>
      <c r="Z52" s="23"/>
      <c r="AA52" s="14" t="n">
        <f aca="false">SUM(O52:Z52)</f>
        <v>30</v>
      </c>
      <c r="AB52" s="0"/>
      <c r="AC52" s="0"/>
    </row>
    <row r="53" customFormat="false" ht="24" hidden="false" customHeight="false" outlineLevel="0" collapsed="false">
      <c r="A53" s="18" t="n">
        <f aca="false">ROW()-1</f>
        <v>52</v>
      </c>
      <c r="B53" s="46" t="s">
        <v>199</v>
      </c>
      <c r="C53" s="18"/>
      <c r="D53" s="25" t="s">
        <v>69</v>
      </c>
      <c r="E53" s="20" t="s">
        <v>50</v>
      </c>
      <c r="F53" s="31" t="s">
        <v>200</v>
      </c>
      <c r="G53" s="31" t="s">
        <v>201</v>
      </c>
      <c r="H53" s="18" t="s">
        <v>40</v>
      </c>
      <c r="I53" s="14"/>
      <c r="J53" s="1" t="n">
        <v>72</v>
      </c>
      <c r="K53" s="1" t="n">
        <v>56</v>
      </c>
      <c r="L53" s="1" t="s">
        <v>73</v>
      </c>
      <c r="M53" s="1" t="s">
        <v>60</v>
      </c>
      <c r="N53" s="40" t="s">
        <v>202</v>
      </c>
      <c r="O53" s="23"/>
      <c r="P53" s="23" t="n">
        <v>30</v>
      </c>
      <c r="Q53" s="23"/>
      <c r="R53" s="23"/>
      <c r="S53" s="23"/>
      <c r="T53" s="23"/>
      <c r="U53" s="23"/>
      <c r="V53" s="23"/>
      <c r="W53" s="24"/>
      <c r="X53" s="23"/>
      <c r="Y53" s="23"/>
      <c r="Z53" s="23"/>
      <c r="AA53" s="14" t="n">
        <f aca="false">SUM(O53:Z53)</f>
        <v>30</v>
      </c>
      <c r="AB53" s="0"/>
      <c r="AC53" s="0"/>
    </row>
    <row r="54" customFormat="false" ht="24" hidden="false" customHeight="false" outlineLevel="0" collapsed="false">
      <c r="A54" s="25" t="n">
        <f aca="false">ROW()-1</f>
        <v>53</v>
      </c>
      <c r="B54" s="19" t="s">
        <v>203</v>
      </c>
      <c r="C54" s="25"/>
      <c r="D54" s="18" t="s">
        <v>28</v>
      </c>
      <c r="E54" s="27" t="s">
        <v>147</v>
      </c>
      <c r="F54" s="28" t="s">
        <v>189</v>
      </c>
      <c r="G54" s="28" t="s">
        <v>190</v>
      </c>
      <c r="H54" s="18" t="s">
        <v>191</v>
      </c>
      <c r="I54" s="47"/>
      <c r="J54" s="48" t="n">
        <v>80</v>
      </c>
      <c r="K54" s="48" t="n">
        <v>80</v>
      </c>
      <c r="L54" s="49" t="s">
        <v>59</v>
      </c>
      <c r="M54" s="49" t="s">
        <v>60</v>
      </c>
      <c r="N54" s="1" t="s">
        <v>43</v>
      </c>
      <c r="O54" s="23"/>
      <c r="P54" s="23"/>
      <c r="Q54" s="23"/>
      <c r="R54" s="23"/>
      <c r="S54" s="23"/>
      <c r="T54" s="23"/>
      <c r="U54" s="23"/>
      <c r="V54" s="23"/>
      <c r="W54" s="24"/>
      <c r="X54" s="23"/>
      <c r="Y54" s="23"/>
      <c r="Z54" s="23" t="n">
        <v>47</v>
      </c>
      <c r="AA54" s="14" t="n">
        <f aca="false">SUM(O54:Z54)</f>
        <v>47</v>
      </c>
      <c r="AB54" s="0"/>
      <c r="AC54" s="0"/>
    </row>
    <row r="55" customFormat="false" ht="24" hidden="false" customHeight="false" outlineLevel="0" collapsed="false">
      <c r="A55" s="25" t="n">
        <f aca="false">ROW()-1</f>
        <v>54</v>
      </c>
      <c r="B55" s="19" t="s">
        <v>204</v>
      </c>
      <c r="C55" s="25"/>
      <c r="D55" s="18" t="s">
        <v>28</v>
      </c>
      <c r="E55" s="27" t="s">
        <v>147</v>
      </c>
      <c r="F55" s="28" t="s">
        <v>135</v>
      </c>
      <c r="G55" s="28" t="s">
        <v>136</v>
      </c>
      <c r="H55" s="18" t="s">
        <v>191</v>
      </c>
      <c r="I55" s="14"/>
      <c r="J55" s="1" t="n">
        <v>80</v>
      </c>
      <c r="K55" s="1" t="n">
        <v>80</v>
      </c>
      <c r="L55" s="1" t="s">
        <v>54</v>
      </c>
      <c r="M55" s="22" t="s">
        <v>60</v>
      </c>
      <c r="N55" s="1" t="s">
        <v>43</v>
      </c>
      <c r="O55" s="23"/>
      <c r="P55" s="23"/>
      <c r="Q55" s="23"/>
      <c r="R55" s="23"/>
      <c r="S55" s="23"/>
      <c r="T55" s="23"/>
      <c r="U55" s="23"/>
      <c r="V55" s="23"/>
      <c r="W55" s="24"/>
      <c r="X55" s="23"/>
      <c r="Y55" s="23"/>
      <c r="Z55" s="23" t="n">
        <v>43</v>
      </c>
      <c r="AA55" s="14" t="n">
        <f aca="false">SUM(O55:Z55)</f>
        <v>43</v>
      </c>
      <c r="AB55" s="0"/>
      <c r="AC55" s="0"/>
    </row>
    <row r="56" customFormat="false" ht="12" hidden="false" customHeight="false" outlineLevel="0" collapsed="false">
      <c r="A56" s="25" t="n">
        <f aca="false">ROW()-1</f>
        <v>55</v>
      </c>
      <c r="B56" s="19" t="s">
        <v>205</v>
      </c>
      <c r="C56" s="25"/>
      <c r="D56" s="25" t="s">
        <v>184</v>
      </c>
      <c r="E56" s="27" t="n">
        <v>4</v>
      </c>
      <c r="F56" s="35" t="s">
        <v>206</v>
      </c>
      <c r="G56" s="35" t="s">
        <v>207</v>
      </c>
      <c r="H56" s="18" t="s">
        <v>187</v>
      </c>
      <c r="I56" s="14"/>
      <c r="J56" s="1" t="n">
        <f aca="false">4*1.5*16</f>
        <v>96</v>
      </c>
      <c r="K56" s="0"/>
      <c r="L56" s="1" t="s">
        <v>41</v>
      </c>
      <c r="M56" s="22" t="s">
        <v>42</v>
      </c>
      <c r="N56" s="1" t="s">
        <v>43</v>
      </c>
      <c r="O56" s="23"/>
      <c r="P56" s="23"/>
      <c r="Q56" s="23"/>
      <c r="R56" s="23"/>
      <c r="S56" s="23"/>
      <c r="T56" s="23"/>
      <c r="U56" s="23"/>
      <c r="V56" s="23"/>
      <c r="W56" s="24"/>
      <c r="X56" s="23"/>
      <c r="Y56" s="23" t="n">
        <v>10</v>
      </c>
      <c r="Z56" s="23"/>
      <c r="AA56" s="14" t="n">
        <f aca="false">SUM(O56:Z56)</f>
        <v>10</v>
      </c>
      <c r="AB56" s="0"/>
      <c r="AC56" s="0"/>
    </row>
    <row r="57" customFormat="false" ht="12" hidden="false" customHeight="false" outlineLevel="0" collapsed="false">
      <c r="A57" s="25" t="n">
        <f aca="false">ROW()-1</f>
        <v>56</v>
      </c>
      <c r="B57" s="19" t="s">
        <v>208</v>
      </c>
      <c r="C57" s="25"/>
      <c r="D57" s="18" t="s">
        <v>28</v>
      </c>
      <c r="E57" s="27" t="s">
        <v>147</v>
      </c>
      <c r="F57" s="28" t="s">
        <v>209</v>
      </c>
      <c r="G57" s="28" t="s">
        <v>210</v>
      </c>
      <c r="H57" s="18" t="s">
        <v>187</v>
      </c>
      <c r="I57" s="14"/>
      <c r="J57" s="1" t="n">
        <v>80</v>
      </c>
      <c r="K57" s="1" t="n">
        <v>80</v>
      </c>
      <c r="L57" s="1" t="s">
        <v>73</v>
      </c>
      <c r="M57" s="22" t="s">
        <v>60</v>
      </c>
      <c r="N57" s="1" t="s">
        <v>43</v>
      </c>
      <c r="O57" s="23"/>
      <c r="P57" s="23"/>
      <c r="Q57" s="23"/>
      <c r="R57" s="23"/>
      <c r="S57" s="23"/>
      <c r="T57" s="23"/>
      <c r="U57" s="23"/>
      <c r="V57" s="23"/>
      <c r="W57" s="24"/>
      <c r="X57" s="23"/>
      <c r="Y57" s="23"/>
      <c r="Z57" s="23" t="n">
        <v>40</v>
      </c>
      <c r="AA57" s="14" t="n">
        <f aca="false">SUM(O57:Z57)</f>
        <v>40</v>
      </c>
      <c r="AB57" s="0"/>
      <c r="AC57" s="0"/>
    </row>
    <row r="58" customFormat="false" ht="24" hidden="false" customHeight="false" outlineLevel="0" collapsed="false">
      <c r="A58" s="18" t="n">
        <f aca="false">ROW()-1</f>
        <v>57</v>
      </c>
      <c r="B58" s="19" t="s">
        <v>211</v>
      </c>
      <c r="C58" s="18"/>
      <c r="D58" s="18" t="s">
        <v>37</v>
      </c>
      <c r="E58" s="20" t="n">
        <v>3</v>
      </c>
      <c r="F58" s="31" t="s">
        <v>212</v>
      </c>
      <c r="G58" s="31" t="s">
        <v>213</v>
      </c>
      <c r="H58" s="18" t="s">
        <v>40</v>
      </c>
      <c r="I58" s="14"/>
      <c r="J58" s="1" t="n">
        <v>75</v>
      </c>
      <c r="K58" s="0"/>
      <c r="L58" s="1" t="s">
        <v>73</v>
      </c>
      <c r="M58" s="22" t="s">
        <v>42</v>
      </c>
      <c r="N58" s="1" t="s">
        <v>102</v>
      </c>
      <c r="O58" s="23"/>
      <c r="P58" s="23"/>
      <c r="Q58" s="23"/>
      <c r="R58" s="23"/>
      <c r="S58" s="23" t="n">
        <v>36</v>
      </c>
      <c r="T58" s="23"/>
      <c r="U58" s="23"/>
      <c r="V58" s="23"/>
      <c r="W58" s="24"/>
      <c r="X58" s="23"/>
      <c r="Y58" s="23"/>
      <c r="Z58" s="23"/>
      <c r="AA58" s="14" t="n">
        <f aca="false">SUM(O58:Z58)</f>
        <v>36</v>
      </c>
      <c r="AB58" s="0"/>
      <c r="AC58" s="0"/>
    </row>
    <row r="59" customFormat="false" ht="24" hidden="false" customHeight="false" outlineLevel="0" collapsed="false">
      <c r="A59" s="18" t="n">
        <f aca="false">ROW()-1</f>
        <v>58</v>
      </c>
      <c r="B59" s="19" t="s">
        <v>214</v>
      </c>
      <c r="C59" s="18"/>
      <c r="D59" s="18" t="s">
        <v>37</v>
      </c>
      <c r="E59" s="20" t="n">
        <v>3</v>
      </c>
      <c r="F59" s="31" t="s">
        <v>215</v>
      </c>
      <c r="G59" s="31" t="s">
        <v>216</v>
      </c>
      <c r="H59" s="18" t="s">
        <v>40</v>
      </c>
      <c r="I59" s="14"/>
      <c r="J59" s="1" t="n">
        <v>75</v>
      </c>
      <c r="K59" s="0"/>
      <c r="L59" s="1" t="s">
        <v>73</v>
      </c>
      <c r="M59" s="22" t="s">
        <v>42</v>
      </c>
      <c r="N59" s="1" t="s">
        <v>102</v>
      </c>
      <c r="O59" s="23"/>
      <c r="P59" s="23"/>
      <c r="Q59" s="23"/>
      <c r="R59" s="23"/>
      <c r="S59" s="23" t="n">
        <v>36</v>
      </c>
      <c r="T59" s="23"/>
      <c r="U59" s="23"/>
      <c r="V59" s="23"/>
      <c r="W59" s="24"/>
      <c r="X59" s="23"/>
      <c r="Y59" s="23"/>
      <c r="Z59" s="23"/>
      <c r="AA59" s="14" t="n">
        <f aca="false">SUM(O59:Z59)</f>
        <v>36</v>
      </c>
      <c r="AB59" s="0"/>
      <c r="AC59" s="0"/>
    </row>
    <row r="60" customFormat="false" ht="12" hidden="false" customHeight="false" outlineLevel="0" collapsed="false">
      <c r="A60" s="25" t="n">
        <f aca="false">ROW()-1</f>
        <v>59</v>
      </c>
      <c r="B60" s="19" t="s">
        <v>217</v>
      </c>
      <c r="C60" s="25"/>
      <c r="D60" s="25" t="s">
        <v>218</v>
      </c>
      <c r="E60" s="27" t="n">
        <v>3</v>
      </c>
      <c r="F60" s="37" t="s">
        <v>219</v>
      </c>
      <c r="G60" s="28" t="s">
        <v>220</v>
      </c>
      <c r="H60" s="18" t="s">
        <v>123</v>
      </c>
      <c r="I60" s="14"/>
      <c r="J60" s="1" t="n">
        <v>60</v>
      </c>
      <c r="K60" s="0"/>
      <c r="L60" s="1" t="s">
        <v>54</v>
      </c>
      <c r="M60" s="1" t="s">
        <v>42</v>
      </c>
      <c r="N60" s="1" t="s">
        <v>43</v>
      </c>
      <c r="O60" s="23"/>
      <c r="P60" s="23"/>
      <c r="Q60" s="23"/>
      <c r="R60" s="23"/>
      <c r="S60" s="23"/>
      <c r="T60" s="23"/>
      <c r="U60" s="23"/>
      <c r="V60" s="23"/>
      <c r="W60" s="50"/>
      <c r="X60" s="23"/>
      <c r="Y60" s="23" t="n">
        <v>10</v>
      </c>
      <c r="Z60" s="23"/>
      <c r="AA60" s="14" t="n">
        <f aca="false">SUM(O60:Z60)</f>
        <v>10</v>
      </c>
      <c r="AB60" s="0"/>
      <c r="AC60" s="0"/>
    </row>
    <row r="61" customFormat="false" ht="12" hidden="false" customHeight="false" outlineLevel="0" collapsed="false">
      <c r="A61" s="25" t="n">
        <f aca="false">ROW()-1</f>
        <v>60</v>
      </c>
      <c r="B61" s="19" t="s">
        <v>221</v>
      </c>
      <c r="C61" s="25"/>
      <c r="D61" s="18" t="s">
        <v>45</v>
      </c>
      <c r="E61" s="27" t="n">
        <v>3</v>
      </c>
      <c r="F61" s="37" t="s">
        <v>222</v>
      </c>
      <c r="G61" s="28" t="s">
        <v>130</v>
      </c>
      <c r="H61" s="18" t="s">
        <v>97</v>
      </c>
      <c r="I61" s="14"/>
      <c r="J61" s="1" t="n">
        <v>75</v>
      </c>
      <c r="K61" s="0"/>
      <c r="L61" s="22" t="s">
        <v>73</v>
      </c>
      <c r="M61" s="1" t="s">
        <v>42</v>
      </c>
      <c r="N61" s="1" t="s">
        <v>43</v>
      </c>
      <c r="O61" s="23"/>
      <c r="P61" s="23"/>
      <c r="Q61" s="23" t="n">
        <v>35</v>
      </c>
      <c r="R61" s="23"/>
      <c r="S61" s="23"/>
      <c r="T61" s="23"/>
      <c r="U61" s="23"/>
      <c r="V61" s="23"/>
      <c r="W61" s="24"/>
      <c r="X61" s="23"/>
      <c r="Y61" s="23"/>
      <c r="Z61" s="23"/>
      <c r="AA61" s="14" t="n">
        <f aca="false">SUM(O61:Z61)</f>
        <v>35</v>
      </c>
      <c r="AB61" s="0"/>
      <c r="AC61" s="0"/>
    </row>
    <row r="62" customFormat="false" ht="12" hidden="false" customHeight="false" outlineLevel="0" collapsed="false">
      <c r="A62" s="25" t="n">
        <f aca="false">ROW()-1</f>
        <v>61</v>
      </c>
      <c r="B62" s="19" t="s">
        <v>223</v>
      </c>
      <c r="C62" s="25"/>
      <c r="D62" s="25" t="s">
        <v>86</v>
      </c>
      <c r="E62" s="27" t="s">
        <v>75</v>
      </c>
      <c r="F62" s="37" t="s">
        <v>222</v>
      </c>
      <c r="G62" s="28" t="s">
        <v>130</v>
      </c>
      <c r="H62" s="18" t="s">
        <v>97</v>
      </c>
      <c r="I62" s="14"/>
      <c r="J62" s="1" t="n">
        <v>64</v>
      </c>
      <c r="K62" s="1" t="n">
        <v>64</v>
      </c>
      <c r="L62" s="22" t="s">
        <v>73</v>
      </c>
      <c r="M62" s="22" t="s">
        <v>60</v>
      </c>
      <c r="N62" s="1" t="s">
        <v>43</v>
      </c>
      <c r="O62" s="23"/>
      <c r="P62" s="23"/>
      <c r="Q62" s="23"/>
      <c r="R62" s="23"/>
      <c r="S62" s="23"/>
      <c r="T62" s="23"/>
      <c r="U62" s="23" t="n">
        <v>37</v>
      </c>
      <c r="V62" s="23" t="n">
        <v>1</v>
      </c>
      <c r="W62" s="24"/>
      <c r="X62" s="23"/>
      <c r="Y62" s="23"/>
      <c r="Z62" s="23"/>
      <c r="AA62" s="14" t="n">
        <f aca="false">SUM(O62:Z62)</f>
        <v>38</v>
      </c>
      <c r="AB62" s="0"/>
      <c r="AC62" s="0"/>
    </row>
    <row r="63" customFormat="false" ht="24" hidden="false" customHeight="false" outlineLevel="0" collapsed="false">
      <c r="A63" s="25" t="n">
        <f aca="false">ROW()-1</f>
        <v>62</v>
      </c>
      <c r="B63" s="19" t="s">
        <v>224</v>
      </c>
      <c r="C63" s="25"/>
      <c r="D63" s="25" t="s">
        <v>159</v>
      </c>
      <c r="E63" s="27" t="s">
        <v>160</v>
      </c>
      <c r="F63" s="28" t="s">
        <v>225</v>
      </c>
      <c r="G63" s="28" t="s">
        <v>226</v>
      </c>
      <c r="H63" s="18" t="s">
        <v>109</v>
      </c>
      <c r="I63" s="14"/>
      <c r="J63" s="1" t="n">
        <v>72</v>
      </c>
      <c r="K63" s="1" t="n">
        <v>56</v>
      </c>
      <c r="L63" s="1" t="s">
        <v>227</v>
      </c>
      <c r="M63" s="1" t="s">
        <v>162</v>
      </c>
      <c r="N63" s="1" t="s">
        <v>228</v>
      </c>
      <c r="O63" s="42" t="n">
        <v>35</v>
      </c>
      <c r="P63" s="42" t="n">
        <v>5</v>
      </c>
      <c r="Q63" s="23"/>
      <c r="R63" s="23"/>
      <c r="S63" s="23"/>
      <c r="T63" s="23"/>
      <c r="U63" s="23"/>
      <c r="V63" s="23"/>
      <c r="W63" s="24"/>
      <c r="X63" s="23"/>
      <c r="Y63" s="23"/>
      <c r="Z63" s="23"/>
      <c r="AA63" s="14" t="n">
        <f aca="false">SUM(O63:Z63)</f>
        <v>40</v>
      </c>
      <c r="AB63" s="0"/>
      <c r="AC63" s="0"/>
    </row>
    <row r="64" customFormat="false" ht="12" hidden="false" customHeight="false" outlineLevel="0" collapsed="false">
      <c r="A64" s="25" t="n">
        <f aca="false">ROW()-1</f>
        <v>63</v>
      </c>
      <c r="B64" s="19" t="s">
        <v>229</v>
      </c>
      <c r="C64" s="25"/>
      <c r="D64" s="18" t="s">
        <v>45</v>
      </c>
      <c r="E64" s="27" t="n">
        <v>3</v>
      </c>
      <c r="F64" s="28" t="s">
        <v>230</v>
      </c>
      <c r="G64" s="28" t="s">
        <v>231</v>
      </c>
      <c r="H64" s="18" t="s">
        <v>93</v>
      </c>
      <c r="I64" s="14"/>
      <c r="J64" s="1" t="n">
        <v>75</v>
      </c>
      <c r="K64" s="0"/>
      <c r="L64" s="1" t="s">
        <v>59</v>
      </c>
      <c r="M64" s="22" t="s">
        <v>42</v>
      </c>
      <c r="N64" s="1" t="s">
        <v>102</v>
      </c>
      <c r="O64" s="23"/>
      <c r="P64" s="23"/>
      <c r="Q64" s="23" t="n">
        <v>20</v>
      </c>
      <c r="R64" s="23"/>
      <c r="S64" s="23"/>
      <c r="T64" s="23"/>
      <c r="U64" s="23"/>
      <c r="V64" s="23"/>
      <c r="W64" s="24"/>
      <c r="X64" s="23"/>
      <c r="Y64" s="23"/>
      <c r="Z64" s="23"/>
      <c r="AA64" s="14" t="n">
        <f aca="false">SUM(O64:Z64)</f>
        <v>20</v>
      </c>
      <c r="AB64" s="0"/>
      <c r="AC64" s="0"/>
    </row>
    <row r="65" customFormat="false" ht="24" hidden="false" customHeight="false" outlineLevel="0" collapsed="false">
      <c r="A65" s="25" t="n">
        <f aca="false">ROW()-1</f>
        <v>64</v>
      </c>
      <c r="B65" s="19" t="s">
        <v>232</v>
      </c>
      <c r="C65" s="25"/>
      <c r="D65" s="18" t="s">
        <v>45</v>
      </c>
      <c r="E65" s="27" t="n">
        <v>3</v>
      </c>
      <c r="F65" s="33" t="s">
        <v>155</v>
      </c>
      <c r="G65" s="33" t="s">
        <v>156</v>
      </c>
      <c r="H65" s="18" t="s">
        <v>109</v>
      </c>
      <c r="I65" s="14"/>
      <c r="J65" s="1" t="n">
        <v>75</v>
      </c>
      <c r="K65" s="0"/>
      <c r="L65" s="1" t="s">
        <v>73</v>
      </c>
      <c r="M65" s="22" t="s">
        <v>42</v>
      </c>
      <c r="N65" s="1" t="s">
        <v>228</v>
      </c>
      <c r="O65" s="23"/>
      <c r="P65" s="23"/>
      <c r="Q65" s="23" t="n">
        <v>30</v>
      </c>
      <c r="R65" s="23"/>
      <c r="S65" s="23"/>
      <c r="T65" s="23"/>
      <c r="U65" s="23"/>
      <c r="V65" s="23"/>
      <c r="W65" s="24"/>
      <c r="X65" s="23"/>
      <c r="Y65" s="23"/>
      <c r="Z65" s="23"/>
      <c r="AA65" s="14" t="n">
        <f aca="false">SUM(O65:Z65)</f>
        <v>30</v>
      </c>
      <c r="AB65" s="0"/>
      <c r="AC65" s="0"/>
    </row>
    <row r="66" customFormat="false" ht="12" hidden="false" customHeight="false" outlineLevel="0" collapsed="false">
      <c r="A66" s="25" t="n">
        <f aca="false">ROW()-1</f>
        <v>65</v>
      </c>
      <c r="B66" s="14" t="s">
        <v>233</v>
      </c>
      <c r="C66" s="14"/>
      <c r="D66" s="14" t="s">
        <v>60</v>
      </c>
      <c r="E66" s="15" t="s">
        <v>62</v>
      </c>
      <c r="F66" s="16" t="s">
        <v>66</v>
      </c>
      <c r="G66" s="16" t="s">
        <v>67</v>
      </c>
      <c r="H66" s="17"/>
      <c r="I66" s="14"/>
      <c r="J66" s="1" t="n">
        <v>64</v>
      </c>
      <c r="K66" s="1" t="n">
        <v>64</v>
      </c>
      <c r="L66" s="1" t="s">
        <v>65</v>
      </c>
      <c r="M66" s="0"/>
      <c r="N66" s="0"/>
      <c r="O66" s="14"/>
      <c r="P66" s="14"/>
      <c r="Q66" s="14"/>
      <c r="R66" s="14"/>
      <c r="S66" s="14"/>
      <c r="T66" s="14"/>
      <c r="U66" s="14"/>
      <c r="V66" s="14"/>
      <c r="W66" s="15"/>
      <c r="X66" s="14"/>
      <c r="Y66" s="14"/>
      <c r="Z66" s="14"/>
      <c r="AA66" s="14"/>
      <c r="AB66" s="0"/>
      <c r="AC66" s="0"/>
    </row>
    <row r="67" customFormat="false" ht="12.8" hidden="false" customHeight="false" outlineLevel="0" collapsed="false">
      <c r="A67" s="25" t="n">
        <f aca="false">ROW()-1</f>
        <v>66</v>
      </c>
      <c r="B67" s="30" t="s">
        <v>233</v>
      </c>
      <c r="C67" s="14"/>
      <c r="D67" s="14" t="s">
        <v>60</v>
      </c>
      <c r="E67" s="15" t="s">
        <v>62</v>
      </c>
      <c r="F67" s="16" t="s">
        <v>234</v>
      </c>
      <c r="G67" s="16" t="s">
        <v>235</v>
      </c>
      <c r="H67" s="17"/>
      <c r="I67" s="14"/>
      <c r="J67" s="1" t="n">
        <v>64</v>
      </c>
      <c r="K67" s="1" t="n">
        <v>64</v>
      </c>
      <c r="L67" s="1" t="s">
        <v>65</v>
      </c>
      <c r="M67" s="0"/>
      <c r="N67" s="0"/>
      <c r="O67" s="14"/>
      <c r="P67" s="14"/>
      <c r="Q67" s="14"/>
      <c r="R67" s="14"/>
      <c r="S67" s="14"/>
      <c r="T67" s="14"/>
      <c r="U67" s="14"/>
      <c r="V67" s="14"/>
      <c r="W67" s="15"/>
      <c r="X67" s="14"/>
      <c r="Y67" s="14"/>
      <c r="Z67" s="14"/>
      <c r="AA67" s="14"/>
      <c r="AB67" s="0"/>
      <c r="AC67" s="0"/>
    </row>
    <row r="68" customFormat="false" ht="24" hidden="false" customHeight="false" outlineLevel="0" collapsed="false">
      <c r="A68" s="25" t="n">
        <f aca="false">ROW()-1</f>
        <v>67</v>
      </c>
      <c r="B68" s="51" t="s">
        <v>236</v>
      </c>
      <c r="C68" s="25"/>
      <c r="D68" s="18" t="s">
        <v>28</v>
      </c>
      <c r="E68" s="27" t="s">
        <v>75</v>
      </c>
      <c r="F68" s="52" t="s">
        <v>237</v>
      </c>
      <c r="G68" s="38" t="s">
        <v>238</v>
      </c>
      <c r="H68" s="18" t="s">
        <v>239</v>
      </c>
      <c r="I68" s="14"/>
      <c r="J68" s="1" t="n">
        <v>64</v>
      </c>
      <c r="K68" s="1" t="n">
        <v>64</v>
      </c>
      <c r="L68" s="1" t="s">
        <v>59</v>
      </c>
      <c r="M68" s="22" t="s">
        <v>60</v>
      </c>
      <c r="N68" s="1" t="s">
        <v>43</v>
      </c>
      <c r="O68" s="23"/>
      <c r="P68" s="23"/>
      <c r="Q68" s="23"/>
      <c r="R68" s="23"/>
      <c r="S68" s="23"/>
      <c r="T68" s="23"/>
      <c r="U68" s="23"/>
      <c r="V68" s="23"/>
      <c r="W68" s="24"/>
      <c r="X68" s="23"/>
      <c r="Y68" s="23"/>
      <c r="Z68" s="23" t="n">
        <v>47</v>
      </c>
      <c r="AA68" s="14" t="n">
        <f aca="false">SUM(O68:Z68)</f>
        <v>47</v>
      </c>
      <c r="AB68" s="0"/>
      <c r="AC68" s="0"/>
    </row>
    <row r="69" customFormat="false" ht="24" hidden="false" customHeight="false" outlineLevel="0" collapsed="false">
      <c r="A69" s="25" t="n">
        <f aca="false">ROW()-1</f>
        <v>68</v>
      </c>
      <c r="B69" s="51" t="s">
        <v>236</v>
      </c>
      <c r="C69" s="25"/>
      <c r="D69" s="25" t="s">
        <v>49</v>
      </c>
      <c r="E69" s="27" t="s">
        <v>160</v>
      </c>
      <c r="F69" s="28" t="s">
        <v>215</v>
      </c>
      <c r="G69" s="28" t="s">
        <v>240</v>
      </c>
      <c r="H69" s="18" t="s">
        <v>239</v>
      </c>
      <c r="I69" s="14"/>
      <c r="J69" s="1" t="n">
        <v>67.5</v>
      </c>
      <c r="K69" s="0"/>
      <c r="L69" s="1" t="s">
        <v>59</v>
      </c>
      <c r="M69" s="22" t="s">
        <v>42</v>
      </c>
      <c r="N69" s="1" t="s">
        <v>43</v>
      </c>
      <c r="O69" s="23"/>
      <c r="P69" s="23"/>
      <c r="Q69" s="23"/>
      <c r="R69" s="23"/>
      <c r="S69" s="23"/>
      <c r="T69" s="23"/>
      <c r="U69" s="23"/>
      <c r="V69" s="23"/>
      <c r="W69" s="24"/>
      <c r="X69" s="23" t="n">
        <v>43</v>
      </c>
      <c r="Y69" s="23"/>
      <c r="Z69" s="23"/>
      <c r="AA69" s="14" t="n">
        <f aca="false">SUM(O69:Z69)</f>
        <v>43</v>
      </c>
      <c r="AB69" s="0"/>
      <c r="AC69" s="0"/>
    </row>
    <row r="70" customFormat="false" ht="37.5" hidden="false" customHeight="true" outlineLevel="0" collapsed="false">
      <c r="A70" s="18" t="n">
        <f aca="false">ROW()-1</f>
        <v>69</v>
      </c>
      <c r="B70" s="19" t="s">
        <v>241</v>
      </c>
      <c r="C70" s="18"/>
      <c r="D70" s="18" t="s">
        <v>242</v>
      </c>
      <c r="E70" s="20" t="n">
        <v>3</v>
      </c>
      <c r="F70" s="21" t="s">
        <v>46</v>
      </c>
      <c r="G70" s="21" t="s">
        <v>47</v>
      </c>
      <c r="H70" s="18" t="s">
        <v>40</v>
      </c>
      <c r="I70" s="14"/>
      <c r="J70" s="1" t="n">
        <v>75</v>
      </c>
      <c r="K70" s="0"/>
      <c r="L70" s="1" t="s">
        <v>243</v>
      </c>
      <c r="M70" s="22" t="s">
        <v>42</v>
      </c>
      <c r="N70" s="1" t="s">
        <v>202</v>
      </c>
      <c r="O70" s="23" t="n">
        <v>5</v>
      </c>
      <c r="P70" s="23"/>
      <c r="Q70" s="23"/>
      <c r="R70" s="23"/>
      <c r="S70" s="23" t="n">
        <v>15</v>
      </c>
      <c r="T70" s="23"/>
      <c r="U70" s="23"/>
      <c r="V70" s="23"/>
      <c r="W70" s="24"/>
      <c r="X70" s="23"/>
      <c r="Y70" s="23"/>
      <c r="Z70" s="23"/>
      <c r="AA70" s="14" t="n">
        <f aca="false">SUM(O70:Z70)</f>
        <v>20</v>
      </c>
      <c r="AB70" s="0"/>
      <c r="AC70" s="0"/>
    </row>
    <row r="71" customFormat="false" ht="12" hidden="false" customHeight="false" outlineLevel="0" collapsed="false">
      <c r="A71" s="25" t="n">
        <f aca="false">ROW()-1</f>
        <v>70</v>
      </c>
      <c r="B71" s="19" t="s">
        <v>244</v>
      </c>
      <c r="C71" s="14"/>
      <c r="D71" s="25" t="s">
        <v>86</v>
      </c>
      <c r="E71" s="29" t="s">
        <v>245</v>
      </c>
      <c r="F71" s="28" t="s">
        <v>246</v>
      </c>
      <c r="G71" s="28" t="s">
        <v>247</v>
      </c>
      <c r="H71" s="17" t="s">
        <v>123</v>
      </c>
      <c r="I71" s="14" t="s">
        <v>58</v>
      </c>
      <c r="J71" s="1" t="n">
        <v>48</v>
      </c>
      <c r="K71" s="1" t="n">
        <v>48</v>
      </c>
      <c r="L71" s="1" t="s">
        <v>54</v>
      </c>
      <c r="M71" s="22" t="s">
        <v>60</v>
      </c>
      <c r="N71" s="1" t="s">
        <v>102</v>
      </c>
      <c r="O71" s="23"/>
      <c r="P71" s="23"/>
      <c r="Q71" s="23"/>
      <c r="R71" s="23"/>
      <c r="S71" s="23"/>
      <c r="T71" s="23"/>
      <c r="U71" s="23" t="n">
        <v>40</v>
      </c>
      <c r="V71" s="23"/>
      <c r="W71" s="24"/>
      <c r="X71" s="23"/>
      <c r="Y71" s="23"/>
      <c r="Z71" s="23"/>
      <c r="AA71" s="14" t="n">
        <f aca="false">SUM(O71:Z71)</f>
        <v>40</v>
      </c>
      <c r="AB71" s="0"/>
      <c r="AC71" s="0"/>
    </row>
    <row r="72" customFormat="false" ht="12" hidden="false" customHeight="false" outlineLevel="0" collapsed="false">
      <c r="A72" s="25" t="n">
        <f aca="false">ROW()-1</f>
        <v>71</v>
      </c>
      <c r="B72" s="19" t="s">
        <v>248</v>
      </c>
      <c r="C72" s="25"/>
      <c r="D72" s="25" t="s">
        <v>86</v>
      </c>
      <c r="E72" s="27" t="s">
        <v>147</v>
      </c>
      <c r="F72" s="28" t="s">
        <v>249</v>
      </c>
      <c r="G72" s="28" t="s">
        <v>250</v>
      </c>
      <c r="H72" s="18" t="s">
        <v>123</v>
      </c>
      <c r="I72" s="14" t="s">
        <v>251</v>
      </c>
      <c r="J72" s="1" t="n">
        <v>80</v>
      </c>
      <c r="K72" s="1" t="n">
        <v>48</v>
      </c>
      <c r="L72" s="22" t="s">
        <v>73</v>
      </c>
      <c r="M72" s="22" t="s">
        <v>60</v>
      </c>
      <c r="N72" s="1" t="s">
        <v>43</v>
      </c>
      <c r="O72" s="23"/>
      <c r="P72" s="23"/>
      <c r="Q72" s="23"/>
      <c r="R72" s="23"/>
      <c r="S72" s="23"/>
      <c r="T72" s="23"/>
      <c r="U72" s="23" t="n">
        <v>40</v>
      </c>
      <c r="V72" s="23" t="n">
        <v>6</v>
      </c>
      <c r="W72" s="24"/>
      <c r="X72" s="23"/>
      <c r="Y72" s="23"/>
      <c r="Z72" s="23"/>
      <c r="AA72" s="14" t="n">
        <f aca="false">SUM(O72:Z72)</f>
        <v>46</v>
      </c>
      <c r="AB72" s="0"/>
      <c r="AC72" s="0"/>
    </row>
    <row r="73" customFormat="false" ht="12" hidden="false" customHeight="false" outlineLevel="0" collapsed="false">
      <c r="A73" s="25" t="n">
        <f aca="false">ROW()-1</f>
        <v>72</v>
      </c>
      <c r="B73" s="19" t="s">
        <v>248</v>
      </c>
      <c r="C73" s="25"/>
      <c r="D73" s="18" t="s">
        <v>28</v>
      </c>
      <c r="E73" s="27" t="s">
        <v>75</v>
      </c>
      <c r="F73" s="37" t="s">
        <v>252</v>
      </c>
      <c r="G73" s="28" t="s">
        <v>253</v>
      </c>
      <c r="H73" s="18" t="s">
        <v>123</v>
      </c>
      <c r="I73" s="14"/>
      <c r="J73" s="1" t="n">
        <v>64</v>
      </c>
      <c r="K73" s="1" t="n">
        <v>64</v>
      </c>
      <c r="L73" s="1" t="s">
        <v>54</v>
      </c>
      <c r="M73" s="22" t="s">
        <v>60</v>
      </c>
      <c r="N73" s="1" t="s">
        <v>43</v>
      </c>
      <c r="O73" s="23"/>
      <c r="P73" s="23"/>
      <c r="Q73" s="23"/>
      <c r="R73" s="23"/>
      <c r="S73" s="23"/>
      <c r="T73" s="23"/>
      <c r="U73" s="23"/>
      <c r="V73" s="23"/>
      <c r="W73" s="24"/>
      <c r="X73" s="23"/>
      <c r="Y73" s="23"/>
      <c r="Z73" s="23" t="n">
        <v>45</v>
      </c>
      <c r="AA73" s="14" t="n">
        <f aca="false">SUM(O73:Z73)</f>
        <v>45</v>
      </c>
      <c r="AB73" s="0"/>
      <c r="AC73" s="0"/>
    </row>
    <row r="74" customFormat="false" ht="12" hidden="false" customHeight="false" outlineLevel="0" collapsed="false">
      <c r="A74" s="25" t="n">
        <f aca="false">ROW()-1</f>
        <v>73</v>
      </c>
      <c r="B74" s="19" t="s">
        <v>254</v>
      </c>
      <c r="C74" s="25" t="n">
        <v>1</v>
      </c>
      <c r="D74" s="25" t="s">
        <v>255</v>
      </c>
      <c r="E74" s="27" t="n">
        <v>3</v>
      </c>
      <c r="F74" s="28" t="s">
        <v>252</v>
      </c>
      <c r="G74" s="28" t="s">
        <v>253</v>
      </c>
      <c r="H74" s="18" t="s">
        <v>123</v>
      </c>
      <c r="I74" s="14"/>
      <c r="J74" s="1" t="n">
        <v>75</v>
      </c>
      <c r="K74" s="0"/>
      <c r="L74" s="1" t="s">
        <v>73</v>
      </c>
      <c r="M74" s="22" t="s">
        <v>42</v>
      </c>
      <c r="N74" s="1" t="s">
        <v>43</v>
      </c>
      <c r="O74" s="23" t="n">
        <v>5</v>
      </c>
      <c r="P74" s="23"/>
      <c r="Q74" s="23" t="n">
        <v>35</v>
      </c>
      <c r="R74" s="23"/>
      <c r="S74" s="23"/>
      <c r="T74" s="23"/>
      <c r="U74" s="23"/>
      <c r="V74" s="23"/>
      <c r="W74" s="24"/>
      <c r="X74" s="23"/>
      <c r="Y74" s="23"/>
      <c r="Z74" s="23"/>
      <c r="AA74" s="14" t="n">
        <f aca="false">SUM(O74:Z74)</f>
        <v>40</v>
      </c>
      <c r="AB74" s="0"/>
      <c r="AC74" s="0"/>
    </row>
    <row r="75" customFormat="false" ht="12" hidden="false" customHeight="false" outlineLevel="0" collapsed="false">
      <c r="A75" s="25" t="n">
        <f aca="false">ROW()-1</f>
        <v>74</v>
      </c>
      <c r="B75" s="19" t="s">
        <v>256</v>
      </c>
      <c r="C75" s="25" t="n">
        <v>2</v>
      </c>
      <c r="D75" s="25" t="s">
        <v>257</v>
      </c>
      <c r="E75" s="27" t="n">
        <v>3</v>
      </c>
      <c r="F75" s="28" t="s">
        <v>258</v>
      </c>
      <c r="G75" s="28" t="s">
        <v>259</v>
      </c>
      <c r="H75" s="18" t="s">
        <v>123</v>
      </c>
      <c r="I75" s="14"/>
      <c r="J75" s="1" t="n">
        <v>75</v>
      </c>
      <c r="K75" s="0"/>
      <c r="L75" s="1" t="s">
        <v>73</v>
      </c>
      <c r="M75" s="22" t="s">
        <v>260</v>
      </c>
      <c r="N75" s="1" t="s">
        <v>43</v>
      </c>
      <c r="O75" s="23"/>
      <c r="P75" s="23"/>
      <c r="Q75" s="23"/>
      <c r="R75" s="23"/>
      <c r="S75" s="23" t="n">
        <v>35</v>
      </c>
      <c r="T75" s="23"/>
      <c r="U75" s="23"/>
      <c r="V75" s="23"/>
      <c r="W75" s="24" t="n">
        <v>1</v>
      </c>
      <c r="X75" s="23"/>
      <c r="Y75" s="23"/>
      <c r="Z75" s="23"/>
      <c r="AA75" s="14" t="n">
        <f aca="false">SUM(O75:Z75)</f>
        <v>36</v>
      </c>
      <c r="AB75" s="0"/>
      <c r="AC75" s="0"/>
    </row>
    <row r="76" customFormat="false" ht="12" hidden="false" customHeight="false" outlineLevel="0" collapsed="false">
      <c r="A76" s="25" t="n">
        <f aca="false">ROW()-1</f>
        <v>75</v>
      </c>
      <c r="B76" s="19" t="s">
        <v>261</v>
      </c>
      <c r="C76" s="25" t="n">
        <v>3</v>
      </c>
      <c r="D76" s="25" t="s">
        <v>262</v>
      </c>
      <c r="E76" s="27" t="n">
        <v>3</v>
      </c>
      <c r="F76" s="35" t="s">
        <v>263</v>
      </c>
      <c r="G76" s="35" t="s">
        <v>264</v>
      </c>
      <c r="H76" s="18" t="s">
        <v>123</v>
      </c>
      <c r="I76" s="14"/>
      <c r="J76" s="1" t="n">
        <v>75</v>
      </c>
      <c r="K76" s="0"/>
      <c r="L76" s="1" t="s">
        <v>73</v>
      </c>
      <c r="M76" s="22" t="s">
        <v>260</v>
      </c>
      <c r="N76" s="1" t="s">
        <v>43</v>
      </c>
      <c r="O76" s="23"/>
      <c r="P76" s="23"/>
      <c r="Q76" s="23"/>
      <c r="R76" s="23"/>
      <c r="S76" s="23" t="n">
        <v>35</v>
      </c>
      <c r="T76" s="23"/>
      <c r="U76" s="23"/>
      <c r="V76" s="23"/>
      <c r="W76" s="24"/>
      <c r="X76" s="23"/>
      <c r="Y76" s="23" t="n">
        <v>3</v>
      </c>
      <c r="Z76" s="23"/>
      <c r="AA76" s="14" t="n">
        <f aca="false">SUM(O76:Z76)</f>
        <v>38</v>
      </c>
      <c r="AB76" s="22"/>
      <c r="AC76" s="22"/>
    </row>
    <row r="77" customFormat="false" ht="24" hidden="false" customHeight="false" outlineLevel="0" collapsed="false">
      <c r="A77" s="18" t="n">
        <f aca="false">ROW()-1</f>
        <v>76</v>
      </c>
      <c r="B77" s="19" t="s">
        <v>265</v>
      </c>
      <c r="C77" s="18"/>
      <c r="D77" s="18" t="s">
        <v>45</v>
      </c>
      <c r="E77" s="20" t="n">
        <v>3</v>
      </c>
      <c r="F77" s="53" t="s">
        <v>266</v>
      </c>
      <c r="G77" s="21" t="s">
        <v>267</v>
      </c>
      <c r="H77" s="18" t="s">
        <v>40</v>
      </c>
      <c r="I77" s="14"/>
      <c r="J77" s="1" t="n">
        <v>75</v>
      </c>
      <c r="K77" s="0"/>
      <c r="L77" s="1" t="s">
        <v>54</v>
      </c>
      <c r="M77" s="22" t="s">
        <v>42</v>
      </c>
      <c r="N77" s="1" t="s">
        <v>43</v>
      </c>
      <c r="O77" s="23"/>
      <c r="P77" s="23"/>
      <c r="Q77" s="23" t="n">
        <v>35</v>
      </c>
      <c r="R77" s="23"/>
      <c r="S77" s="23"/>
      <c r="T77" s="23"/>
      <c r="U77" s="23"/>
      <c r="V77" s="23"/>
      <c r="W77" s="24"/>
      <c r="X77" s="23"/>
      <c r="Y77" s="23"/>
      <c r="Z77" s="23"/>
      <c r="AA77" s="14" t="n">
        <f aca="false">SUM(O77:Z77)</f>
        <v>35</v>
      </c>
    </row>
    <row r="78" customFormat="false" ht="12" hidden="false" customHeight="false" outlineLevel="0" collapsed="false">
      <c r="A78" s="25" t="n">
        <f aca="false">ROW()-1</f>
        <v>77</v>
      </c>
      <c r="B78" s="19" t="s">
        <v>268</v>
      </c>
      <c r="C78" s="18"/>
      <c r="D78" s="18" t="s">
        <v>45</v>
      </c>
      <c r="E78" s="20" t="n">
        <v>3</v>
      </c>
      <c r="F78" s="32" t="s">
        <v>269</v>
      </c>
      <c r="G78" s="32" t="s">
        <v>270</v>
      </c>
      <c r="H78" s="18" t="s">
        <v>93</v>
      </c>
      <c r="I78" s="14"/>
      <c r="J78" s="1" t="n">
        <v>75</v>
      </c>
      <c r="K78" s="0"/>
      <c r="L78" s="1" t="s">
        <v>54</v>
      </c>
      <c r="M78" s="22" t="s">
        <v>42</v>
      </c>
      <c r="N78" s="1" t="s">
        <v>43</v>
      </c>
      <c r="O78" s="23"/>
      <c r="P78" s="23"/>
      <c r="Q78" s="23" t="n">
        <v>35</v>
      </c>
      <c r="R78" s="23"/>
      <c r="S78" s="23"/>
      <c r="T78" s="23"/>
      <c r="U78" s="23"/>
      <c r="V78" s="23"/>
      <c r="W78" s="24"/>
      <c r="X78" s="23"/>
      <c r="Y78" s="23"/>
      <c r="Z78" s="23"/>
      <c r="AA78" s="14" t="n">
        <f aca="false">SUM(O78:Z78)</f>
        <v>35</v>
      </c>
    </row>
    <row r="79" customFormat="false" ht="12" hidden="false" customHeight="false" outlineLevel="0" collapsed="false">
      <c r="A79" s="25" t="n">
        <f aca="false">ROW()-1</f>
        <v>78</v>
      </c>
      <c r="B79" s="19" t="s">
        <v>271</v>
      </c>
      <c r="C79" s="25"/>
      <c r="D79" s="25" t="s">
        <v>86</v>
      </c>
      <c r="E79" s="27" t="s">
        <v>272</v>
      </c>
      <c r="F79" s="28" t="s">
        <v>273</v>
      </c>
      <c r="G79" s="28" t="s">
        <v>274</v>
      </c>
      <c r="H79" s="18" t="s">
        <v>123</v>
      </c>
      <c r="I79" s="14" t="s">
        <v>275</v>
      </c>
      <c r="J79" s="1" t="n">
        <v>32</v>
      </c>
      <c r="K79" s="1" t="n">
        <v>32</v>
      </c>
      <c r="L79" s="1" t="s">
        <v>59</v>
      </c>
      <c r="M79" s="1" t="s">
        <v>60</v>
      </c>
      <c r="N79" s="1" t="s">
        <v>43</v>
      </c>
      <c r="O79" s="23"/>
      <c r="P79" s="23"/>
      <c r="Q79" s="23"/>
      <c r="R79" s="23"/>
      <c r="S79" s="23"/>
      <c r="T79" s="23"/>
      <c r="U79" s="23" t="n">
        <v>41</v>
      </c>
      <c r="V79" s="23" t="n">
        <v>7</v>
      </c>
      <c r="W79" s="24"/>
      <c r="X79" s="23"/>
      <c r="Y79" s="23"/>
      <c r="Z79" s="23"/>
      <c r="AA79" s="14" t="n">
        <f aca="false">SUM(O79:Z79)</f>
        <v>48</v>
      </c>
    </row>
    <row r="80" customFormat="false" ht="12" hidden="false" customHeight="false" outlineLevel="0" collapsed="false">
      <c r="A80" s="25" t="n">
        <f aca="false">ROW()-1</f>
        <v>79</v>
      </c>
      <c r="B80" s="19" t="s">
        <v>276</v>
      </c>
      <c r="C80" s="14"/>
      <c r="D80" s="25" t="s">
        <v>86</v>
      </c>
      <c r="E80" s="29" t="s">
        <v>277</v>
      </c>
      <c r="F80" s="37" t="s">
        <v>181</v>
      </c>
      <c r="G80" s="28" t="s">
        <v>182</v>
      </c>
      <c r="H80" s="17" t="s">
        <v>123</v>
      </c>
      <c r="I80" s="14" t="s">
        <v>58</v>
      </c>
      <c r="J80" s="1" t="n">
        <v>16</v>
      </c>
      <c r="K80" s="1" t="n">
        <v>48</v>
      </c>
      <c r="L80" s="1" t="s">
        <v>54</v>
      </c>
      <c r="M80" s="22" t="s">
        <v>60</v>
      </c>
      <c r="N80" s="1" t="s">
        <v>43</v>
      </c>
      <c r="O80" s="23"/>
      <c r="P80" s="23"/>
      <c r="Q80" s="23"/>
      <c r="R80" s="23"/>
      <c r="S80" s="23"/>
      <c r="T80" s="23"/>
      <c r="U80" s="23" t="n">
        <v>40</v>
      </c>
      <c r="V80" s="23"/>
      <c r="W80" s="24"/>
      <c r="X80" s="23"/>
      <c r="Y80" s="23"/>
      <c r="Z80" s="23"/>
      <c r="AA80" s="14" t="n">
        <f aca="false">SUM(O80:Z80)</f>
        <v>40</v>
      </c>
    </row>
    <row r="81" customFormat="false" ht="12.8" hidden="false" customHeight="false" outlineLevel="0" collapsed="false">
      <c r="A81" s="25" t="n">
        <f aca="false">ROW()-1</f>
        <v>80</v>
      </c>
      <c r="B81" s="39" t="s">
        <v>278</v>
      </c>
      <c r="C81" s="25"/>
      <c r="D81" s="25" t="s">
        <v>279</v>
      </c>
      <c r="E81" s="27" t="n">
        <v>3</v>
      </c>
      <c r="F81" s="28" t="s">
        <v>280</v>
      </c>
      <c r="G81" s="28" t="s">
        <v>281</v>
      </c>
      <c r="H81" s="18" t="s">
        <v>123</v>
      </c>
      <c r="I81" s="14"/>
      <c r="J81" s="1" t="n">
        <v>75</v>
      </c>
      <c r="K81" s="0"/>
      <c r="L81" s="1" t="s">
        <v>282</v>
      </c>
      <c r="M81" s="22" t="s">
        <v>42</v>
      </c>
      <c r="N81" s="1" t="s">
        <v>43</v>
      </c>
      <c r="O81" s="23" t="n">
        <v>5</v>
      </c>
      <c r="P81" s="23"/>
      <c r="Q81" s="23" t="n">
        <v>35</v>
      </c>
      <c r="R81" s="23"/>
      <c r="S81" s="23"/>
      <c r="T81" s="23"/>
      <c r="U81" s="23"/>
      <c r="V81" s="23"/>
      <c r="W81" s="24" t="n">
        <v>1</v>
      </c>
      <c r="X81" s="23"/>
      <c r="Y81" s="23"/>
      <c r="Z81" s="23"/>
      <c r="AA81" s="14" t="n">
        <f aca="false">SUM(O81:Z81)</f>
        <v>41</v>
      </c>
    </row>
    <row r="82" customFormat="false" ht="78" hidden="false" customHeight="true" outlineLevel="0" collapsed="false">
      <c r="A82" s="25" t="n">
        <f aca="false">ROW()-1</f>
        <v>81</v>
      </c>
      <c r="B82" s="19" t="s">
        <v>283</v>
      </c>
      <c r="C82" s="25"/>
      <c r="D82" s="18" t="s">
        <v>28</v>
      </c>
      <c r="E82" s="27" t="s">
        <v>284</v>
      </c>
      <c r="F82" s="28" t="s">
        <v>285</v>
      </c>
      <c r="G82" s="28" t="s">
        <v>286</v>
      </c>
      <c r="H82" s="18" t="s">
        <v>187</v>
      </c>
      <c r="I82" s="14"/>
      <c r="J82" s="1" t="n">
        <v>64</v>
      </c>
      <c r="K82" s="1" t="n">
        <v>64</v>
      </c>
      <c r="L82" s="1" t="s">
        <v>54</v>
      </c>
      <c r="M82" s="22" t="s">
        <v>60</v>
      </c>
      <c r="N82" s="1" t="s">
        <v>43</v>
      </c>
      <c r="O82" s="23"/>
      <c r="P82" s="23"/>
      <c r="Q82" s="23"/>
      <c r="R82" s="23"/>
      <c r="S82" s="23"/>
      <c r="T82" s="23"/>
      <c r="U82" s="23"/>
      <c r="V82" s="23"/>
      <c r="W82" s="24"/>
      <c r="X82" s="23"/>
      <c r="Y82" s="23"/>
      <c r="Z82" s="23" t="n">
        <v>20</v>
      </c>
      <c r="AA82" s="14" t="n">
        <f aca="false">SUM(O82:Z82)</f>
        <v>20</v>
      </c>
    </row>
    <row r="83" customFormat="false" ht="12" hidden="false" customHeight="false" outlineLevel="0" collapsed="false">
      <c r="A83" s="25" t="n">
        <f aca="false">ROW()-1</f>
        <v>82</v>
      </c>
      <c r="B83" s="19" t="s">
        <v>287</v>
      </c>
      <c r="C83" s="25"/>
      <c r="D83" s="18" t="s">
        <v>28</v>
      </c>
      <c r="E83" s="27" t="s">
        <v>288</v>
      </c>
      <c r="F83" s="28" t="s">
        <v>289</v>
      </c>
      <c r="G83" s="28" t="s">
        <v>290</v>
      </c>
      <c r="H83" s="18" t="s">
        <v>187</v>
      </c>
      <c r="I83" s="14"/>
      <c r="J83" s="1" t="n">
        <v>32</v>
      </c>
      <c r="K83" s="1" t="n">
        <v>64</v>
      </c>
      <c r="L83" s="1" t="s">
        <v>59</v>
      </c>
      <c r="M83" s="22" t="s">
        <v>60</v>
      </c>
      <c r="N83" s="1" t="s">
        <v>43</v>
      </c>
      <c r="O83" s="23"/>
      <c r="P83" s="23"/>
      <c r="Q83" s="23"/>
      <c r="R83" s="23"/>
      <c r="S83" s="23"/>
      <c r="T83" s="23"/>
      <c r="U83" s="23"/>
      <c r="V83" s="23"/>
      <c r="W83" s="24"/>
      <c r="X83" s="23"/>
      <c r="Y83" s="23"/>
      <c r="Z83" s="23" t="n">
        <v>45</v>
      </c>
      <c r="AA83" s="14" t="n">
        <f aca="false">SUM(O83:Z83)</f>
        <v>45</v>
      </c>
    </row>
    <row r="84" customFormat="false" ht="12" hidden="false" customHeight="false" outlineLevel="0" collapsed="false">
      <c r="A84" s="25" t="n">
        <f aca="false">ROW()-1</f>
        <v>83</v>
      </c>
      <c r="B84" s="19" t="s">
        <v>291</v>
      </c>
      <c r="C84" s="25"/>
      <c r="D84" s="25" t="s">
        <v>86</v>
      </c>
      <c r="E84" s="27" t="s">
        <v>173</v>
      </c>
      <c r="F84" s="28" t="s">
        <v>273</v>
      </c>
      <c r="G84" s="28" t="s">
        <v>274</v>
      </c>
      <c r="H84" s="18" t="s">
        <v>123</v>
      </c>
      <c r="I84" s="14"/>
      <c r="J84" s="1" t="n">
        <v>48</v>
      </c>
      <c r="K84" s="1" t="n">
        <v>32</v>
      </c>
      <c r="L84" s="22" t="s">
        <v>73</v>
      </c>
      <c r="M84" s="22" t="s">
        <v>60</v>
      </c>
      <c r="N84" s="1" t="s">
        <v>43</v>
      </c>
      <c r="O84" s="23"/>
      <c r="P84" s="23"/>
      <c r="Q84" s="23"/>
      <c r="R84" s="23"/>
      <c r="S84" s="23"/>
      <c r="T84" s="23"/>
      <c r="U84" s="23" t="n">
        <v>37</v>
      </c>
      <c r="V84" s="23" t="n">
        <v>1</v>
      </c>
      <c r="W84" s="24"/>
      <c r="X84" s="23"/>
      <c r="Y84" s="23"/>
      <c r="Z84" s="23"/>
      <c r="AA84" s="14" t="n">
        <f aca="false">SUM(O84:Z84)</f>
        <v>38</v>
      </c>
    </row>
    <row r="85" customFormat="false" ht="12" hidden="false" customHeight="false" outlineLevel="0" collapsed="false">
      <c r="A85" s="25" t="n">
        <f aca="false">ROW()-1</f>
        <v>84</v>
      </c>
      <c r="B85" s="19" t="s">
        <v>292</v>
      </c>
      <c r="C85" s="25"/>
      <c r="D85" s="25" t="s">
        <v>293</v>
      </c>
      <c r="E85" s="27" t="n">
        <v>3</v>
      </c>
      <c r="F85" s="28" t="s">
        <v>294</v>
      </c>
      <c r="G85" s="28" t="s">
        <v>295</v>
      </c>
      <c r="H85" s="18" t="s">
        <v>123</v>
      </c>
      <c r="I85" s="14"/>
      <c r="J85" s="1" t="n">
        <v>75</v>
      </c>
      <c r="K85" s="0"/>
      <c r="L85" s="1" t="s">
        <v>54</v>
      </c>
      <c r="M85" s="22" t="s">
        <v>42</v>
      </c>
      <c r="N85" s="1" t="s">
        <v>43</v>
      </c>
      <c r="O85" s="23"/>
      <c r="P85" s="23"/>
      <c r="Q85" s="23"/>
      <c r="R85" s="23"/>
      <c r="S85" s="23"/>
      <c r="T85" s="23"/>
      <c r="U85" s="23"/>
      <c r="V85" s="23"/>
      <c r="W85" s="24" t="n">
        <v>12</v>
      </c>
      <c r="X85" s="23"/>
      <c r="Y85" s="23"/>
      <c r="Z85" s="23"/>
      <c r="AA85" s="14" t="n">
        <f aca="false">SUM(O85:Z85)</f>
        <v>12</v>
      </c>
    </row>
    <row r="86" customFormat="false" ht="12" hidden="false" customHeight="false" outlineLevel="0" collapsed="false">
      <c r="A86" s="25" t="n">
        <f aca="false">ROW()-1</f>
        <v>85</v>
      </c>
      <c r="B86" s="19" t="s">
        <v>296</v>
      </c>
      <c r="C86" s="25"/>
      <c r="D86" s="25" t="s">
        <v>69</v>
      </c>
      <c r="E86" s="27" t="s">
        <v>160</v>
      </c>
      <c r="F86" s="28" t="s">
        <v>280</v>
      </c>
      <c r="G86" s="28" t="s">
        <v>281</v>
      </c>
      <c r="H86" s="18" t="s">
        <v>93</v>
      </c>
      <c r="I86" s="14"/>
      <c r="J86" s="1" t="n">
        <v>72</v>
      </c>
      <c r="K86" s="1" t="n">
        <v>56</v>
      </c>
      <c r="L86" s="1" t="s">
        <v>59</v>
      </c>
      <c r="M86" s="1" t="s">
        <v>60</v>
      </c>
      <c r="N86" s="1" t="s">
        <v>43</v>
      </c>
      <c r="O86" s="23"/>
      <c r="P86" s="23" t="n">
        <v>45</v>
      </c>
      <c r="Q86" s="23"/>
      <c r="R86" s="23"/>
      <c r="S86" s="23"/>
      <c r="T86" s="23"/>
      <c r="U86" s="23"/>
      <c r="V86" s="23"/>
      <c r="W86" s="24"/>
      <c r="X86" s="23"/>
      <c r="Y86" s="23"/>
      <c r="Z86" s="23"/>
      <c r="AA86" s="14" t="n">
        <f aca="false">SUM(O86:Z86)</f>
        <v>45</v>
      </c>
    </row>
    <row r="87" customFormat="false" ht="12.75" hidden="false" customHeight="false" outlineLevel="0" collapsed="false">
      <c r="A87" s="25" t="n">
        <f aca="false">ROW()-1</f>
        <v>86</v>
      </c>
      <c r="B87" s="19" t="s">
        <v>296</v>
      </c>
      <c r="C87" s="25" t="n">
        <v>1</v>
      </c>
      <c r="D87" s="25" t="s">
        <v>85</v>
      </c>
      <c r="E87" s="27" t="n">
        <v>3</v>
      </c>
      <c r="F87" s="33" t="s">
        <v>297</v>
      </c>
      <c r="G87" s="33" t="s">
        <v>298</v>
      </c>
      <c r="H87" s="18" t="s">
        <v>93</v>
      </c>
      <c r="I87" s="14"/>
      <c r="J87" s="1" t="n">
        <v>75</v>
      </c>
      <c r="K87" s="0"/>
      <c r="L87" s="1" t="s">
        <v>59</v>
      </c>
      <c r="M87" s="22" t="s">
        <v>42</v>
      </c>
      <c r="N87" s="1" t="s">
        <v>43</v>
      </c>
      <c r="O87" s="23"/>
      <c r="P87" s="23"/>
      <c r="Q87" s="23" t="n">
        <v>10</v>
      </c>
      <c r="R87" s="23"/>
      <c r="S87" s="23" t="n">
        <v>10</v>
      </c>
      <c r="T87" s="23"/>
      <c r="U87" s="23"/>
      <c r="V87" s="23"/>
      <c r="W87" s="24"/>
      <c r="X87" s="23"/>
      <c r="Y87" s="23"/>
      <c r="Z87" s="23"/>
      <c r="AA87" s="14" t="n">
        <f aca="false">SUM(O87:Z87)</f>
        <v>20</v>
      </c>
    </row>
    <row r="88" customFormat="false" ht="12.75" hidden="false" customHeight="false" outlineLevel="0" collapsed="false">
      <c r="A88" s="25" t="n">
        <f aca="false">ROW()-1</f>
        <v>87</v>
      </c>
      <c r="B88" s="19" t="s">
        <v>299</v>
      </c>
      <c r="C88" s="14"/>
      <c r="D88" s="25" t="s">
        <v>33</v>
      </c>
      <c r="E88" s="27" t="s">
        <v>160</v>
      </c>
      <c r="F88" s="54" t="s">
        <v>269</v>
      </c>
      <c r="G88" s="55" t="s">
        <v>270</v>
      </c>
      <c r="H88" s="18" t="s">
        <v>93</v>
      </c>
      <c r="I88" s="14" t="s">
        <v>58</v>
      </c>
      <c r="J88" s="1" t="n">
        <v>72</v>
      </c>
      <c r="K88" s="1" t="n">
        <v>40</v>
      </c>
      <c r="L88" s="1" t="s">
        <v>59</v>
      </c>
      <c r="M88" s="22" t="s">
        <v>60</v>
      </c>
      <c r="N88" s="1" t="s">
        <v>43</v>
      </c>
      <c r="O88" s="23"/>
      <c r="P88" s="23"/>
      <c r="Q88" s="23"/>
      <c r="R88" s="23" t="n">
        <v>30</v>
      </c>
      <c r="S88" s="23"/>
      <c r="T88" s="23"/>
      <c r="U88" s="23"/>
      <c r="V88" s="23"/>
      <c r="W88" s="24"/>
      <c r="X88" s="23"/>
      <c r="Y88" s="23"/>
      <c r="Z88" s="23"/>
      <c r="AA88" s="14" t="n">
        <f aca="false">SUM(O88:Z88)</f>
        <v>30</v>
      </c>
    </row>
    <row r="89" customFormat="false" ht="12.75" hidden="false" customHeight="false" outlineLevel="0" collapsed="false">
      <c r="A89" s="25" t="n">
        <f aca="false">ROW()-1</f>
        <v>88</v>
      </c>
      <c r="B89" s="19" t="s">
        <v>300</v>
      </c>
      <c r="C89" s="14"/>
      <c r="D89" s="25" t="s">
        <v>77</v>
      </c>
      <c r="E89" s="27" t="s">
        <v>160</v>
      </c>
      <c r="F89" s="33" t="s">
        <v>301</v>
      </c>
      <c r="G89" s="33" t="s">
        <v>302</v>
      </c>
      <c r="H89" s="18" t="s">
        <v>93</v>
      </c>
      <c r="I89" s="14" t="s">
        <v>58</v>
      </c>
      <c r="J89" s="1" t="n">
        <v>72</v>
      </c>
      <c r="K89" s="1" t="n">
        <v>40</v>
      </c>
      <c r="L89" s="1" t="s">
        <v>59</v>
      </c>
      <c r="M89" s="22" t="s">
        <v>60</v>
      </c>
      <c r="N89" s="1" t="s">
        <v>43</v>
      </c>
      <c r="O89" s="23"/>
      <c r="P89" s="23"/>
      <c r="Q89" s="23"/>
      <c r="R89" s="23"/>
      <c r="S89" s="23"/>
      <c r="T89" s="23" t="n">
        <v>38</v>
      </c>
      <c r="U89" s="23"/>
      <c r="V89" s="23"/>
      <c r="W89" s="24"/>
      <c r="X89" s="23"/>
      <c r="Y89" s="23"/>
      <c r="Z89" s="23"/>
      <c r="AA89" s="14" t="n">
        <f aca="false">SUM(O89:Z89)</f>
        <v>38</v>
      </c>
    </row>
    <row r="90" customFormat="false" ht="12" hidden="false" customHeight="false" outlineLevel="0" collapsed="false">
      <c r="A90" s="25" t="n">
        <f aca="false">ROW()-1</f>
        <v>89</v>
      </c>
      <c r="B90" s="19" t="s">
        <v>303</v>
      </c>
      <c r="C90" s="14"/>
      <c r="D90" s="25" t="s">
        <v>77</v>
      </c>
      <c r="E90" s="27" t="s">
        <v>160</v>
      </c>
      <c r="F90" s="28" t="s">
        <v>151</v>
      </c>
      <c r="G90" s="28" t="s">
        <v>304</v>
      </c>
      <c r="H90" s="18" t="s">
        <v>93</v>
      </c>
      <c r="I90" s="14" t="s">
        <v>58</v>
      </c>
      <c r="J90" s="1" t="n">
        <v>72</v>
      </c>
      <c r="K90" s="1" t="n">
        <v>40</v>
      </c>
      <c r="L90" s="1" t="s">
        <v>59</v>
      </c>
      <c r="M90" s="22" t="s">
        <v>60</v>
      </c>
      <c r="N90" s="1" t="s">
        <v>43</v>
      </c>
      <c r="O90" s="23"/>
      <c r="P90" s="23"/>
      <c r="Q90" s="23"/>
      <c r="R90" s="23"/>
      <c r="S90" s="23"/>
      <c r="T90" s="23" t="n">
        <v>38</v>
      </c>
      <c r="U90" s="23"/>
      <c r="V90" s="23"/>
      <c r="W90" s="24"/>
      <c r="X90" s="23"/>
      <c r="Y90" s="23"/>
      <c r="Z90" s="23"/>
      <c r="AA90" s="14" t="n">
        <f aca="false">SUM(O90:Z90)</f>
        <v>38</v>
      </c>
    </row>
    <row r="91" customFormat="false" ht="12.75" hidden="false" customHeight="false" outlineLevel="0" collapsed="false">
      <c r="A91" s="25" t="n">
        <f aca="false">ROW()-1</f>
        <v>90</v>
      </c>
      <c r="B91" s="19" t="s">
        <v>305</v>
      </c>
      <c r="C91" s="25"/>
      <c r="D91" s="18" t="s">
        <v>45</v>
      </c>
      <c r="E91" s="27" t="n">
        <v>3</v>
      </c>
      <c r="F91" s="33" t="s">
        <v>306</v>
      </c>
      <c r="G91" s="33" t="s">
        <v>307</v>
      </c>
      <c r="H91" s="18" t="s">
        <v>93</v>
      </c>
      <c r="I91" s="14"/>
      <c r="J91" s="1" t="n">
        <v>75</v>
      </c>
      <c r="K91" s="0"/>
      <c r="L91" s="1" t="s">
        <v>59</v>
      </c>
      <c r="M91" s="22" t="s">
        <v>42</v>
      </c>
      <c r="N91" s="1" t="s">
        <v>43</v>
      </c>
      <c r="O91" s="23"/>
      <c r="P91" s="23"/>
      <c r="Q91" s="23" t="n">
        <v>10</v>
      </c>
      <c r="R91" s="23"/>
      <c r="S91" s="23"/>
      <c r="T91" s="23"/>
      <c r="U91" s="23"/>
      <c r="V91" s="23"/>
      <c r="W91" s="24"/>
      <c r="X91" s="23"/>
      <c r="Y91" s="23"/>
      <c r="Z91" s="23"/>
      <c r="AA91" s="14" t="n">
        <f aca="false">SUM(O91:Z91)</f>
        <v>10</v>
      </c>
    </row>
    <row r="92" customFormat="false" ht="12.8" hidden="false" customHeight="false" outlineLevel="0" collapsed="false">
      <c r="A92" s="25" t="n">
        <f aca="false">ROW()-1</f>
        <v>91</v>
      </c>
      <c r="B92" s="30" t="s">
        <v>308</v>
      </c>
      <c r="C92" s="14"/>
      <c r="D92" s="25" t="s">
        <v>309</v>
      </c>
      <c r="E92" s="29" t="s">
        <v>87</v>
      </c>
      <c r="F92" s="31" t="s">
        <v>310</v>
      </c>
      <c r="G92" s="31" t="s">
        <v>311</v>
      </c>
      <c r="H92" s="17" t="s">
        <v>100</v>
      </c>
      <c r="I92" s="14" t="s">
        <v>58</v>
      </c>
      <c r="J92" s="1" t="n">
        <v>48</v>
      </c>
      <c r="K92" s="1" t="n">
        <v>48</v>
      </c>
      <c r="L92" s="1" t="s">
        <v>54</v>
      </c>
      <c r="M92" s="22" t="s">
        <v>124</v>
      </c>
      <c r="N92" s="1" t="s">
        <v>102</v>
      </c>
      <c r="O92" s="23"/>
      <c r="P92" s="23"/>
      <c r="Q92" s="23"/>
      <c r="R92" s="23"/>
      <c r="S92" s="23"/>
      <c r="T92" s="23"/>
      <c r="U92" s="23" t="n">
        <v>40</v>
      </c>
      <c r="V92" s="23"/>
      <c r="W92" s="24" t="n">
        <v>3</v>
      </c>
      <c r="X92" s="23"/>
      <c r="Y92" s="23" t="n">
        <v>1</v>
      </c>
      <c r="Z92" s="23"/>
      <c r="AA92" s="14" t="n">
        <f aca="false">SUM(O92:Z92)</f>
        <v>44</v>
      </c>
    </row>
    <row r="93" customFormat="false" ht="36" hidden="false" customHeight="false" outlineLevel="0" collapsed="false">
      <c r="A93" s="18" t="n">
        <f aca="false">ROW()-1</f>
        <v>92</v>
      </c>
      <c r="B93" s="19" t="s">
        <v>312</v>
      </c>
      <c r="C93" s="18"/>
      <c r="D93" s="18" t="s">
        <v>37</v>
      </c>
      <c r="E93" s="20" t="n">
        <v>3</v>
      </c>
      <c r="F93" s="53" t="s">
        <v>266</v>
      </c>
      <c r="G93" s="21" t="s">
        <v>267</v>
      </c>
      <c r="H93" s="18" t="s">
        <v>40</v>
      </c>
      <c r="I93" s="14"/>
      <c r="J93" s="1" t="n">
        <v>75</v>
      </c>
      <c r="K93" s="0"/>
      <c r="L93" s="1" t="s">
        <v>41</v>
      </c>
      <c r="M93" s="22" t="s">
        <v>42</v>
      </c>
      <c r="N93" s="40" t="s">
        <v>313</v>
      </c>
      <c r="O93" s="23"/>
      <c r="P93" s="23"/>
      <c r="Q93" s="23"/>
      <c r="R93" s="23"/>
      <c r="S93" s="23" t="n">
        <v>25</v>
      </c>
      <c r="T93" s="23"/>
      <c r="U93" s="23"/>
      <c r="V93" s="23"/>
      <c r="W93" s="24"/>
      <c r="X93" s="23"/>
      <c r="Y93" s="23"/>
      <c r="Z93" s="23"/>
      <c r="AA93" s="14" t="n">
        <f aca="false">SUM(O93:Z93)</f>
        <v>25</v>
      </c>
    </row>
    <row r="94" customFormat="false" ht="24" hidden="false" customHeight="false" outlineLevel="0" collapsed="false">
      <c r="A94" s="25" t="n">
        <f aca="false">ROW()-1</f>
        <v>93</v>
      </c>
      <c r="B94" s="19" t="s">
        <v>314</v>
      </c>
      <c r="C94" s="25"/>
      <c r="D94" s="25" t="s">
        <v>154</v>
      </c>
      <c r="E94" s="27" t="n">
        <v>3</v>
      </c>
      <c r="F94" s="28" t="s">
        <v>315</v>
      </c>
      <c r="G94" s="28" t="s">
        <v>108</v>
      </c>
      <c r="H94" s="18" t="s">
        <v>109</v>
      </c>
      <c r="I94" s="14"/>
      <c r="J94" s="1" t="n">
        <v>75</v>
      </c>
      <c r="K94" s="0"/>
      <c r="L94" s="1" t="s">
        <v>41</v>
      </c>
      <c r="M94" s="1" t="s">
        <v>42</v>
      </c>
      <c r="N94" s="40" t="s">
        <v>316</v>
      </c>
      <c r="O94" s="23" t="n">
        <v>15</v>
      </c>
      <c r="P94" s="23"/>
      <c r="Q94" s="23"/>
      <c r="R94" s="23"/>
      <c r="S94" s="23"/>
      <c r="T94" s="23"/>
      <c r="U94" s="23"/>
      <c r="V94" s="23"/>
      <c r="W94" s="24"/>
      <c r="X94" s="23"/>
      <c r="Y94" s="23"/>
      <c r="Z94" s="23"/>
      <c r="AA94" s="14" t="n">
        <f aca="false">SUM(O94:Z94)</f>
        <v>15</v>
      </c>
    </row>
    <row r="95" customFormat="false" ht="12" hidden="false" customHeight="false" outlineLevel="0" collapsed="false">
      <c r="A95" s="25" t="n">
        <f aca="false">ROW()-1</f>
        <v>94</v>
      </c>
      <c r="B95" s="19" t="s">
        <v>317</v>
      </c>
      <c r="C95" s="25"/>
      <c r="D95" s="25" t="s">
        <v>184</v>
      </c>
      <c r="E95" s="27" t="n">
        <v>2</v>
      </c>
      <c r="F95" s="28" t="s">
        <v>285</v>
      </c>
      <c r="G95" s="28" t="s">
        <v>286</v>
      </c>
      <c r="H95" s="18" t="s">
        <v>187</v>
      </c>
      <c r="I95" s="14" t="s">
        <v>318</v>
      </c>
      <c r="J95" s="1" t="n">
        <f aca="false">2*1.5*16</f>
        <v>48</v>
      </c>
      <c r="K95" s="0"/>
      <c r="L95" s="1" t="s">
        <v>41</v>
      </c>
      <c r="M95" s="22" t="s">
        <v>42</v>
      </c>
      <c r="N95" s="1" t="s">
        <v>43</v>
      </c>
      <c r="O95" s="23"/>
      <c r="P95" s="23"/>
      <c r="Q95" s="23"/>
      <c r="R95" s="23"/>
      <c r="S95" s="23"/>
      <c r="T95" s="23"/>
      <c r="U95" s="23"/>
      <c r="V95" s="23"/>
      <c r="W95" s="24"/>
      <c r="X95" s="23"/>
      <c r="Y95" s="23" t="n">
        <v>10</v>
      </c>
      <c r="Z95" s="23"/>
      <c r="AA95" s="14" t="n">
        <f aca="false">SUM(O95:Z95)</f>
        <v>10</v>
      </c>
    </row>
    <row r="96" customFormat="false" ht="12" hidden="false" customHeight="false" outlineLevel="0" collapsed="false">
      <c r="A96" s="25" t="n">
        <f aca="false">ROW()-1</f>
        <v>95</v>
      </c>
      <c r="B96" s="19" t="s">
        <v>319</v>
      </c>
      <c r="C96" s="25"/>
      <c r="D96" s="25" t="s">
        <v>184</v>
      </c>
      <c r="E96" s="27" t="n">
        <v>2</v>
      </c>
      <c r="F96" s="41" t="s">
        <v>132</v>
      </c>
      <c r="G96" s="35" t="s">
        <v>133</v>
      </c>
      <c r="H96" s="18" t="s">
        <v>187</v>
      </c>
      <c r="I96" s="14" t="s">
        <v>318</v>
      </c>
      <c r="J96" s="1" t="n">
        <f aca="false">2*1.5*16</f>
        <v>48</v>
      </c>
      <c r="K96" s="0"/>
      <c r="L96" s="1" t="s">
        <v>41</v>
      </c>
      <c r="M96" s="22" t="s">
        <v>42</v>
      </c>
      <c r="N96" s="1" t="s">
        <v>43</v>
      </c>
      <c r="O96" s="23"/>
      <c r="P96" s="23"/>
      <c r="Q96" s="23"/>
      <c r="R96" s="23"/>
      <c r="S96" s="23"/>
      <c r="T96" s="23"/>
      <c r="U96" s="23"/>
      <c r="V96" s="23"/>
      <c r="W96" s="24"/>
      <c r="X96" s="23"/>
      <c r="Y96" s="23" t="n">
        <v>10</v>
      </c>
      <c r="Z96" s="23"/>
      <c r="AA96" s="14" t="n">
        <f aca="false">SUM(O96:Z96)</f>
        <v>10</v>
      </c>
    </row>
    <row r="97" customFormat="false" ht="24" hidden="false" customHeight="false" outlineLevel="0" collapsed="false">
      <c r="A97" s="25" t="n">
        <f aca="false">ROW()-1</f>
        <v>96</v>
      </c>
      <c r="B97" s="19" t="s">
        <v>320</v>
      </c>
      <c r="C97" s="25"/>
      <c r="D97" s="25" t="s">
        <v>154</v>
      </c>
      <c r="E97" s="27" t="s">
        <v>321</v>
      </c>
      <c r="F97" s="28" t="s">
        <v>107</v>
      </c>
      <c r="G97" s="28" t="s">
        <v>108</v>
      </c>
      <c r="H97" s="18" t="s">
        <v>109</v>
      </c>
      <c r="I97" s="56"/>
      <c r="J97" s="57" t="n">
        <v>75</v>
      </c>
      <c r="K97" s="58"/>
      <c r="L97" s="22" t="s">
        <v>322</v>
      </c>
      <c r="M97" s="59" t="s">
        <v>260</v>
      </c>
      <c r="N97" s="60" t="s">
        <v>323</v>
      </c>
      <c r="O97" s="23" t="n">
        <v>15</v>
      </c>
      <c r="P97" s="23"/>
      <c r="Q97" s="23"/>
      <c r="R97" s="23"/>
      <c r="S97" s="23"/>
      <c r="T97" s="23"/>
      <c r="U97" s="23"/>
      <c r="V97" s="23"/>
      <c r="W97" s="24"/>
      <c r="X97" s="23"/>
      <c r="Y97" s="23"/>
      <c r="Z97" s="23"/>
      <c r="AA97" s="14" t="n">
        <f aca="false">SUM(O97:Z97)</f>
        <v>15</v>
      </c>
    </row>
    <row r="98" customFormat="false" ht="12" hidden="false" customHeight="false" outlineLevel="0" collapsed="false">
      <c r="A98" s="25" t="n">
        <f aca="false">ROW()-1</f>
        <v>97</v>
      </c>
      <c r="B98" s="19" t="s">
        <v>324</v>
      </c>
      <c r="C98" s="25"/>
      <c r="D98" s="25" t="s">
        <v>49</v>
      </c>
      <c r="E98" s="27" t="s">
        <v>50</v>
      </c>
      <c r="F98" s="37" t="s">
        <v>325</v>
      </c>
      <c r="G98" s="28" t="s">
        <v>326</v>
      </c>
      <c r="H98" s="18" t="s">
        <v>97</v>
      </c>
      <c r="I98" s="14"/>
      <c r="J98" s="1" t="n">
        <v>67.5</v>
      </c>
      <c r="K98" s="0"/>
      <c r="L98" s="22" t="s">
        <v>41</v>
      </c>
      <c r="M98" s="22" t="s">
        <v>42</v>
      </c>
      <c r="N98" s="1" t="s">
        <v>43</v>
      </c>
      <c r="O98" s="23"/>
      <c r="P98" s="23"/>
      <c r="Q98" s="23"/>
      <c r="R98" s="23"/>
      <c r="S98" s="23"/>
      <c r="T98" s="23"/>
      <c r="U98" s="23"/>
      <c r="V98" s="23"/>
      <c r="W98" s="24"/>
      <c r="X98" s="23" t="n">
        <v>21</v>
      </c>
      <c r="Y98" s="23"/>
      <c r="Z98" s="23"/>
      <c r="AA98" s="14" t="n">
        <f aca="false">SUM(O98:Z98)</f>
        <v>21</v>
      </c>
    </row>
    <row r="99" customFormat="false" ht="24" hidden="false" customHeight="false" outlineLevel="0" collapsed="false">
      <c r="A99" s="25" t="n">
        <f aca="false">ROW()-1</f>
        <v>98</v>
      </c>
      <c r="B99" s="19" t="s">
        <v>327</v>
      </c>
      <c r="C99" s="25"/>
      <c r="D99" s="18" t="s">
        <v>28</v>
      </c>
      <c r="E99" s="27" t="s">
        <v>75</v>
      </c>
      <c r="F99" s="28" t="s">
        <v>328</v>
      </c>
      <c r="G99" s="28" t="s">
        <v>64</v>
      </c>
      <c r="H99" s="18" t="s">
        <v>191</v>
      </c>
      <c r="I99" s="14"/>
      <c r="J99" s="1" t="n">
        <v>64</v>
      </c>
      <c r="K99" s="1" t="n">
        <v>64</v>
      </c>
      <c r="L99" s="1" t="s">
        <v>73</v>
      </c>
      <c r="M99" s="22" t="s">
        <v>60</v>
      </c>
      <c r="N99" s="1" t="s">
        <v>43</v>
      </c>
      <c r="O99" s="23"/>
      <c r="P99" s="23"/>
      <c r="Q99" s="23"/>
      <c r="R99" s="23"/>
      <c r="S99" s="23"/>
      <c r="T99" s="23"/>
      <c r="U99" s="23"/>
      <c r="V99" s="23"/>
      <c r="W99" s="24"/>
      <c r="X99" s="23"/>
      <c r="Y99" s="23"/>
      <c r="Z99" s="23" t="n">
        <v>35</v>
      </c>
      <c r="AA99" s="14" t="n">
        <f aca="false">SUM(O99:Z99)</f>
        <v>35</v>
      </c>
    </row>
    <row r="100" customFormat="false" ht="12" hidden="false" customHeight="false" outlineLevel="0" collapsed="false">
      <c r="A100" s="25" t="n">
        <f aca="false">ROW()-1</f>
        <v>99</v>
      </c>
      <c r="B100" s="19" t="s">
        <v>329</v>
      </c>
      <c r="C100" s="25"/>
      <c r="D100" s="25" t="s">
        <v>49</v>
      </c>
      <c r="E100" s="27" t="s">
        <v>147</v>
      </c>
      <c r="F100" s="37" t="s">
        <v>258</v>
      </c>
      <c r="G100" s="28" t="s">
        <v>259</v>
      </c>
      <c r="H100" s="18" t="s">
        <v>123</v>
      </c>
      <c r="I100" s="14"/>
      <c r="J100" s="1" t="n">
        <v>75</v>
      </c>
      <c r="K100" s="0"/>
      <c r="L100" s="1" t="s">
        <v>73</v>
      </c>
      <c r="M100" s="22" t="s">
        <v>260</v>
      </c>
      <c r="N100" s="1" t="s">
        <v>43</v>
      </c>
      <c r="O100" s="23"/>
      <c r="P100" s="23"/>
      <c r="Q100" s="23"/>
      <c r="R100" s="23"/>
      <c r="S100" s="23"/>
      <c r="T100" s="23"/>
      <c r="U100" s="23"/>
      <c r="V100" s="23"/>
      <c r="W100" s="24"/>
      <c r="X100" s="23" t="n">
        <v>48</v>
      </c>
      <c r="Y100" s="23"/>
      <c r="Z100" s="23"/>
      <c r="AA100" s="14" t="n">
        <f aca="false">SUM(O100:Z100)</f>
        <v>48</v>
      </c>
    </row>
    <row r="101" customFormat="false" ht="12" hidden="false" customHeight="false" outlineLevel="0" collapsed="false">
      <c r="A101" s="25" t="n">
        <f aca="false">ROW()-1</f>
        <v>100</v>
      </c>
      <c r="B101" s="19" t="s">
        <v>329</v>
      </c>
      <c r="C101" s="25"/>
      <c r="D101" s="25" t="s">
        <v>69</v>
      </c>
      <c r="E101" s="27" t="s">
        <v>147</v>
      </c>
      <c r="F101" s="37" t="s">
        <v>330</v>
      </c>
      <c r="G101" s="28" t="s">
        <v>331</v>
      </c>
      <c r="H101" s="18" t="s">
        <v>123</v>
      </c>
      <c r="I101" s="14" t="s">
        <v>251</v>
      </c>
      <c r="J101" s="1" t="n">
        <v>80</v>
      </c>
      <c r="K101" s="1" t="n">
        <v>80</v>
      </c>
      <c r="L101" s="1" t="s">
        <v>73</v>
      </c>
      <c r="M101" s="1" t="s">
        <v>60</v>
      </c>
      <c r="N101" s="1" t="s">
        <v>43</v>
      </c>
      <c r="O101" s="23"/>
      <c r="P101" s="23" t="n">
        <v>30</v>
      </c>
      <c r="Q101" s="23"/>
      <c r="R101" s="23"/>
      <c r="S101" s="23"/>
      <c r="T101" s="23"/>
      <c r="U101" s="23"/>
      <c r="V101" s="23"/>
      <c r="W101" s="24"/>
      <c r="X101" s="23"/>
      <c r="Y101" s="23"/>
      <c r="Z101" s="23"/>
      <c r="AA101" s="14" t="n">
        <f aca="false">SUM(O101:Z101)</f>
        <v>30</v>
      </c>
    </row>
    <row r="102" customFormat="false" ht="12.8" hidden="false" customHeight="false" outlineLevel="0" collapsed="false">
      <c r="A102" s="25" t="n">
        <f aca="false">ROW()-1</f>
        <v>101</v>
      </c>
      <c r="B102" s="39" t="s">
        <v>332</v>
      </c>
      <c r="C102" s="25"/>
      <c r="D102" s="25" t="s">
        <v>333</v>
      </c>
      <c r="E102" s="27" t="s">
        <v>147</v>
      </c>
      <c r="F102" s="28" t="s">
        <v>258</v>
      </c>
      <c r="G102" s="28" t="s">
        <v>259</v>
      </c>
      <c r="H102" s="18" t="s">
        <v>123</v>
      </c>
      <c r="I102" s="14"/>
      <c r="J102" s="1" t="n">
        <v>75</v>
      </c>
      <c r="K102" s="0"/>
      <c r="L102" s="1" t="s">
        <v>334</v>
      </c>
      <c r="M102" s="22" t="s">
        <v>42</v>
      </c>
      <c r="N102" s="1" t="s">
        <v>43</v>
      </c>
      <c r="O102" s="23" t="n">
        <v>5</v>
      </c>
      <c r="P102" s="23"/>
      <c r="Q102" s="23" t="n">
        <v>10</v>
      </c>
      <c r="R102" s="23"/>
      <c r="S102" s="23"/>
      <c r="T102" s="23"/>
      <c r="U102" s="23"/>
      <c r="V102" s="23"/>
      <c r="W102" s="24"/>
      <c r="X102" s="23"/>
      <c r="Y102" s="23" t="n">
        <v>2</v>
      </c>
      <c r="Z102" s="23"/>
      <c r="AA102" s="14" t="n">
        <f aca="false">SUM(O102:Z102)</f>
        <v>17</v>
      </c>
    </row>
    <row r="103" customFormat="false" ht="12" hidden="false" customHeight="false" outlineLevel="0" collapsed="false">
      <c r="A103" s="25" t="n">
        <f aca="false">ROW()-1</f>
        <v>102</v>
      </c>
      <c r="B103" s="43" t="s">
        <v>335</v>
      </c>
      <c r="C103" s="25"/>
      <c r="D103" s="25" t="s">
        <v>120</v>
      </c>
      <c r="E103" s="27" t="s">
        <v>147</v>
      </c>
      <c r="F103" s="35" t="s">
        <v>294</v>
      </c>
      <c r="G103" s="38" t="s">
        <v>336</v>
      </c>
      <c r="H103" s="18" t="s">
        <v>123</v>
      </c>
      <c r="I103" s="14" t="s">
        <v>251</v>
      </c>
      <c r="J103" s="1" t="n">
        <v>80</v>
      </c>
      <c r="K103" s="1" t="n">
        <v>48</v>
      </c>
      <c r="L103" s="22" t="s">
        <v>73</v>
      </c>
      <c r="M103" s="22" t="s">
        <v>162</v>
      </c>
      <c r="N103" s="1" t="s">
        <v>43</v>
      </c>
      <c r="O103" s="23"/>
      <c r="P103" s="23"/>
      <c r="Q103" s="23"/>
      <c r="R103" s="23"/>
      <c r="S103" s="23"/>
      <c r="T103" s="23"/>
      <c r="U103" s="23" t="n">
        <v>37</v>
      </c>
      <c r="V103" s="23" t="n">
        <v>8</v>
      </c>
      <c r="W103" s="24" t="n">
        <v>2</v>
      </c>
      <c r="X103" s="23"/>
      <c r="Y103" s="23"/>
      <c r="Z103" s="23"/>
      <c r="AA103" s="14" t="n">
        <f aca="false">SUM(O103:Z103)</f>
        <v>47</v>
      </c>
    </row>
    <row r="104" customFormat="false" ht="12" hidden="false" customHeight="false" outlineLevel="0" collapsed="false">
      <c r="A104" s="25" t="n">
        <f aca="false">ROW()-1</f>
        <v>103</v>
      </c>
      <c r="B104" s="19" t="s">
        <v>337</v>
      </c>
      <c r="C104" s="25"/>
      <c r="D104" s="25" t="s">
        <v>293</v>
      </c>
      <c r="E104" s="27" t="n">
        <v>3</v>
      </c>
      <c r="F104" s="28" t="s">
        <v>338</v>
      </c>
      <c r="G104" s="28" t="s">
        <v>339</v>
      </c>
      <c r="H104" s="18" t="s">
        <v>123</v>
      </c>
      <c r="I104" s="14" t="s">
        <v>340</v>
      </c>
      <c r="J104" s="1" t="n">
        <v>75</v>
      </c>
      <c r="K104" s="0"/>
      <c r="L104" s="1" t="s">
        <v>54</v>
      </c>
      <c r="M104" s="22" t="s">
        <v>42</v>
      </c>
      <c r="N104" s="1" t="s">
        <v>43</v>
      </c>
      <c r="O104" s="23"/>
      <c r="P104" s="23"/>
      <c r="Q104" s="23"/>
      <c r="R104" s="23"/>
      <c r="S104" s="23"/>
      <c r="T104" s="23"/>
      <c r="U104" s="23"/>
      <c r="V104" s="23"/>
      <c r="W104" s="24" t="n">
        <v>30</v>
      </c>
      <c r="X104" s="23"/>
      <c r="Y104" s="23"/>
      <c r="Z104" s="23"/>
      <c r="AA104" s="14" t="n">
        <f aca="false">SUM(O104:Z104)</f>
        <v>30</v>
      </c>
    </row>
    <row r="105" customFormat="false" ht="12" hidden="false" customHeight="false" outlineLevel="0" collapsed="false">
      <c r="A105" s="25" t="n">
        <f aca="false">ROW()-1</f>
        <v>104</v>
      </c>
      <c r="B105" s="19" t="s">
        <v>337</v>
      </c>
      <c r="C105" s="18"/>
      <c r="D105" s="25" t="s">
        <v>154</v>
      </c>
      <c r="E105" s="20" t="n">
        <v>3</v>
      </c>
      <c r="F105" s="28" t="s">
        <v>330</v>
      </c>
      <c r="G105" s="28" t="s">
        <v>331</v>
      </c>
      <c r="H105" s="18" t="s">
        <v>123</v>
      </c>
      <c r="I105" s="14"/>
      <c r="J105" s="1" t="n">
        <v>75</v>
      </c>
      <c r="K105" s="0"/>
      <c r="L105" s="1" t="s">
        <v>54</v>
      </c>
      <c r="M105" s="22" t="s">
        <v>42</v>
      </c>
      <c r="N105" s="1" t="s">
        <v>43</v>
      </c>
      <c r="O105" s="23" t="n">
        <v>10</v>
      </c>
      <c r="P105" s="23"/>
      <c r="Q105" s="23"/>
      <c r="R105" s="23"/>
      <c r="S105" s="23"/>
      <c r="T105" s="23"/>
      <c r="U105" s="23"/>
      <c r="V105" s="23"/>
      <c r="W105" s="24"/>
      <c r="X105" s="23"/>
      <c r="Y105" s="23"/>
      <c r="Z105" s="23"/>
      <c r="AA105" s="14" t="n">
        <f aca="false">SUM(O105:Z105)</f>
        <v>10</v>
      </c>
    </row>
    <row r="106" customFormat="false" ht="24" hidden="false" customHeight="false" outlineLevel="0" collapsed="false">
      <c r="A106" s="18" t="n">
        <f aca="false">ROW()-1</f>
        <v>105</v>
      </c>
      <c r="B106" s="19" t="s">
        <v>341</v>
      </c>
      <c r="C106" s="18" t="n">
        <v>1</v>
      </c>
      <c r="D106" s="25" t="s">
        <v>85</v>
      </c>
      <c r="E106" s="20" t="n">
        <v>3</v>
      </c>
      <c r="F106" s="53" t="s">
        <v>215</v>
      </c>
      <c r="G106" s="31" t="s">
        <v>216</v>
      </c>
      <c r="H106" s="18" t="s">
        <v>40</v>
      </c>
      <c r="I106" s="14"/>
      <c r="J106" s="1" t="n">
        <v>75</v>
      </c>
      <c r="K106" s="0"/>
      <c r="L106" s="1" t="s">
        <v>342</v>
      </c>
      <c r="M106" s="22" t="s">
        <v>42</v>
      </c>
      <c r="N106" s="1" t="s">
        <v>102</v>
      </c>
      <c r="O106" s="23"/>
      <c r="P106" s="23"/>
      <c r="Q106" s="23" t="n">
        <v>10</v>
      </c>
      <c r="R106" s="23"/>
      <c r="S106" s="23" t="n">
        <v>10</v>
      </c>
      <c r="T106" s="23"/>
      <c r="U106" s="23"/>
      <c r="V106" s="23"/>
      <c r="W106" s="24"/>
      <c r="X106" s="23"/>
      <c r="Y106" s="23"/>
      <c r="Z106" s="23"/>
      <c r="AA106" s="14" t="n">
        <f aca="false">SUM(O106:Z106)</f>
        <v>20</v>
      </c>
    </row>
    <row r="107" customFormat="false" ht="24" hidden="false" customHeight="false" outlineLevel="0" collapsed="false">
      <c r="A107" s="18" t="n">
        <f aca="false">ROW()-1</f>
        <v>106</v>
      </c>
      <c r="B107" s="19" t="s">
        <v>341</v>
      </c>
      <c r="C107" s="18"/>
      <c r="D107" s="25" t="s">
        <v>69</v>
      </c>
      <c r="E107" s="20" t="s">
        <v>343</v>
      </c>
      <c r="F107" s="21" t="s">
        <v>38</v>
      </c>
      <c r="G107" s="21" t="s">
        <v>39</v>
      </c>
      <c r="H107" s="18" t="s">
        <v>40</v>
      </c>
      <c r="I107" s="14"/>
      <c r="J107" s="1" t="n">
        <v>72</v>
      </c>
      <c r="K107" s="1" t="n">
        <v>56</v>
      </c>
      <c r="L107" s="1" t="s">
        <v>59</v>
      </c>
      <c r="M107" s="22" t="s">
        <v>60</v>
      </c>
      <c r="N107" s="1" t="s">
        <v>102</v>
      </c>
      <c r="O107" s="23"/>
      <c r="P107" s="23" t="n">
        <v>40</v>
      </c>
      <c r="Q107" s="23"/>
      <c r="R107" s="23"/>
      <c r="S107" s="23"/>
      <c r="T107" s="23"/>
      <c r="U107" s="23"/>
      <c r="V107" s="23"/>
      <c r="W107" s="24"/>
      <c r="X107" s="23"/>
      <c r="Y107" s="23"/>
      <c r="Z107" s="23"/>
      <c r="AA107" s="14" t="n">
        <f aca="false">SUM(O107:Z107)</f>
        <v>40</v>
      </c>
    </row>
    <row r="108" customFormat="false" ht="12" hidden="false" customHeight="false" outlineLevel="0" collapsed="false">
      <c r="A108" s="14"/>
      <c r="B108" s="14" t="s">
        <v>341</v>
      </c>
      <c r="C108" s="14"/>
      <c r="D108" s="14" t="s">
        <v>86</v>
      </c>
      <c r="E108" s="15" t="s">
        <v>245</v>
      </c>
      <c r="F108" s="16" t="s">
        <v>266</v>
      </c>
      <c r="G108" s="16" t="s">
        <v>267</v>
      </c>
      <c r="H108" s="17"/>
      <c r="I108" s="14"/>
      <c r="J108" s="1" t="n">
        <v>48</v>
      </c>
      <c r="K108" s="1" t="n">
        <v>48</v>
      </c>
      <c r="L108" s="1" t="s">
        <v>344</v>
      </c>
      <c r="M108" s="1" t="s">
        <v>60</v>
      </c>
      <c r="N108" s="1" t="s">
        <v>102</v>
      </c>
      <c r="O108" s="14"/>
      <c r="P108" s="14"/>
      <c r="Q108" s="14"/>
      <c r="R108" s="14"/>
      <c r="S108" s="14"/>
      <c r="T108" s="14"/>
      <c r="U108" s="14"/>
      <c r="V108" s="14"/>
      <c r="W108" s="15"/>
      <c r="X108" s="14"/>
      <c r="Y108" s="14"/>
      <c r="Z108" s="14"/>
      <c r="AA108" s="14"/>
    </row>
    <row r="109" customFormat="false" ht="24" hidden="false" customHeight="false" outlineLevel="0" collapsed="false">
      <c r="A109" s="18" t="n">
        <f aca="false">ROW()-1</f>
        <v>108</v>
      </c>
      <c r="B109" s="19" t="s">
        <v>345</v>
      </c>
      <c r="C109" s="18"/>
      <c r="D109" s="18" t="s">
        <v>37</v>
      </c>
      <c r="E109" s="20" t="n">
        <v>3</v>
      </c>
      <c r="F109" s="31" t="s">
        <v>346</v>
      </c>
      <c r="G109" s="31" t="s">
        <v>347</v>
      </c>
      <c r="H109" s="18" t="s">
        <v>40</v>
      </c>
      <c r="I109" s="14"/>
      <c r="J109" s="1" t="n">
        <v>75</v>
      </c>
      <c r="K109" s="0"/>
      <c r="L109" s="1" t="s">
        <v>54</v>
      </c>
      <c r="M109" s="22" t="s">
        <v>42</v>
      </c>
      <c r="N109" s="1" t="s">
        <v>102</v>
      </c>
      <c r="O109" s="23"/>
      <c r="P109" s="23"/>
      <c r="Q109" s="23"/>
      <c r="R109" s="23"/>
      <c r="S109" s="23" t="n">
        <v>30</v>
      </c>
      <c r="T109" s="23"/>
      <c r="U109" s="23"/>
      <c r="V109" s="23"/>
      <c r="W109" s="24"/>
      <c r="X109" s="23"/>
      <c r="Y109" s="23"/>
      <c r="Z109" s="23"/>
      <c r="AA109" s="14" t="n">
        <f aca="false">SUM(O109:Z109)</f>
        <v>30</v>
      </c>
    </row>
    <row r="110" customFormat="false" ht="24" hidden="false" customHeight="false" outlineLevel="0" collapsed="false">
      <c r="A110" s="18" t="n">
        <f aca="false">ROW()-1</f>
        <v>109</v>
      </c>
      <c r="B110" s="19" t="s">
        <v>348</v>
      </c>
      <c r="C110" s="18"/>
      <c r="D110" s="18" t="s">
        <v>28</v>
      </c>
      <c r="E110" s="20" t="s">
        <v>75</v>
      </c>
      <c r="F110" s="31" t="s">
        <v>82</v>
      </c>
      <c r="G110" s="31" t="s">
        <v>83</v>
      </c>
      <c r="H110" s="18" t="s">
        <v>40</v>
      </c>
      <c r="I110" s="14"/>
      <c r="J110" s="1" t="n">
        <v>64</v>
      </c>
      <c r="K110" s="1" t="n">
        <v>48</v>
      </c>
      <c r="L110" s="1" t="s">
        <v>73</v>
      </c>
      <c r="M110" s="22" t="s">
        <v>60</v>
      </c>
      <c r="N110" s="1" t="s">
        <v>102</v>
      </c>
      <c r="O110" s="23"/>
      <c r="P110" s="23"/>
      <c r="Q110" s="23"/>
      <c r="R110" s="23"/>
      <c r="S110" s="23"/>
      <c r="T110" s="23"/>
      <c r="U110" s="23"/>
      <c r="V110" s="23"/>
      <c r="W110" s="24"/>
      <c r="X110" s="23"/>
      <c r="Y110" s="23"/>
      <c r="Z110" s="23" t="n">
        <v>36</v>
      </c>
      <c r="AA110" s="14" t="n">
        <f aca="false">SUM(O110:Z110)</f>
        <v>36</v>
      </c>
    </row>
    <row r="111" customFormat="false" ht="24" hidden="false" customHeight="false" outlineLevel="0" collapsed="false">
      <c r="A111" s="25" t="n">
        <f aca="false">ROW()-1</f>
        <v>110</v>
      </c>
      <c r="B111" s="19" t="s">
        <v>349</v>
      </c>
      <c r="C111" s="14"/>
      <c r="D111" s="25" t="s">
        <v>33</v>
      </c>
      <c r="E111" s="27" t="s">
        <v>160</v>
      </c>
      <c r="F111" s="28" t="s">
        <v>151</v>
      </c>
      <c r="G111" s="28" t="s">
        <v>304</v>
      </c>
      <c r="H111" s="18" t="s">
        <v>40</v>
      </c>
      <c r="I111" s="14" t="s">
        <v>168</v>
      </c>
      <c r="J111" s="1" t="n">
        <v>72</v>
      </c>
      <c r="K111" s="1" t="n">
        <v>40</v>
      </c>
      <c r="L111" s="1" t="s">
        <v>59</v>
      </c>
      <c r="M111" s="22" t="s">
        <v>60</v>
      </c>
      <c r="N111" s="1" t="s">
        <v>102</v>
      </c>
      <c r="O111" s="23"/>
      <c r="P111" s="23"/>
      <c r="Q111" s="23"/>
      <c r="R111" s="23" t="n">
        <v>30</v>
      </c>
      <c r="S111" s="23"/>
      <c r="T111" s="23"/>
      <c r="U111" s="23"/>
      <c r="V111" s="23"/>
      <c r="W111" s="24"/>
      <c r="X111" s="23"/>
      <c r="Y111" s="23"/>
      <c r="Z111" s="23"/>
      <c r="AA111" s="14" t="n">
        <f aca="false">SUM(O111:Z111)</f>
        <v>30</v>
      </c>
    </row>
    <row r="112" customFormat="false" ht="24" hidden="false" customHeight="false" outlineLevel="0" collapsed="false">
      <c r="A112" s="25" t="n">
        <f aca="false">ROW()-1</f>
        <v>111</v>
      </c>
      <c r="B112" s="19" t="s">
        <v>350</v>
      </c>
      <c r="C112" s="14"/>
      <c r="D112" s="25" t="s">
        <v>77</v>
      </c>
      <c r="E112" s="27" t="s">
        <v>160</v>
      </c>
      <c r="F112" s="28" t="s">
        <v>215</v>
      </c>
      <c r="G112" s="28" t="s">
        <v>216</v>
      </c>
      <c r="H112" s="18" t="s">
        <v>40</v>
      </c>
      <c r="I112" s="14" t="s">
        <v>168</v>
      </c>
      <c r="J112" s="1" t="n">
        <v>72</v>
      </c>
      <c r="K112" s="1" t="n">
        <v>40</v>
      </c>
      <c r="L112" s="1" t="s">
        <v>59</v>
      </c>
      <c r="M112" s="22" t="s">
        <v>60</v>
      </c>
      <c r="N112" s="1" t="s">
        <v>102</v>
      </c>
      <c r="O112" s="23"/>
      <c r="P112" s="23"/>
      <c r="Q112" s="23"/>
      <c r="R112" s="23"/>
      <c r="S112" s="23"/>
      <c r="T112" s="23" t="n">
        <v>30</v>
      </c>
      <c r="U112" s="23"/>
      <c r="V112" s="23"/>
      <c r="W112" s="24"/>
      <c r="X112" s="23"/>
      <c r="Y112" s="23"/>
      <c r="Z112" s="23"/>
      <c r="AA112" s="14" t="n">
        <f aca="false">SUM(O112:Z112)</f>
        <v>30</v>
      </c>
    </row>
    <row r="113" customFormat="false" ht="24" hidden="false" customHeight="false" outlineLevel="0" collapsed="false">
      <c r="A113" s="25" t="n">
        <f aca="false">ROW()-1</f>
        <v>112</v>
      </c>
      <c r="B113" s="19" t="s">
        <v>351</v>
      </c>
      <c r="C113" s="14"/>
      <c r="D113" s="25" t="s">
        <v>77</v>
      </c>
      <c r="E113" s="27" t="s">
        <v>160</v>
      </c>
      <c r="F113" s="28" t="s">
        <v>352</v>
      </c>
      <c r="G113" s="28" t="s">
        <v>353</v>
      </c>
      <c r="H113" s="18" t="s">
        <v>40</v>
      </c>
      <c r="I113" s="14" t="s">
        <v>168</v>
      </c>
      <c r="J113" s="1" t="n">
        <v>72</v>
      </c>
      <c r="K113" s="1" t="n">
        <v>40</v>
      </c>
      <c r="L113" s="1" t="s">
        <v>59</v>
      </c>
      <c r="M113" s="22" t="s">
        <v>60</v>
      </c>
      <c r="N113" s="1" t="s">
        <v>102</v>
      </c>
      <c r="O113" s="23"/>
      <c r="P113" s="23"/>
      <c r="Q113" s="23"/>
      <c r="R113" s="23"/>
      <c r="S113" s="23"/>
      <c r="T113" s="23" t="n">
        <v>30</v>
      </c>
      <c r="U113" s="23"/>
      <c r="V113" s="23"/>
      <c r="W113" s="24"/>
      <c r="X113" s="23"/>
      <c r="Y113" s="23"/>
      <c r="Z113" s="23"/>
      <c r="AA113" s="14" t="n">
        <f aca="false">SUM(O113:Z113)</f>
        <v>30</v>
      </c>
    </row>
    <row r="114" customFormat="false" ht="24" hidden="false" customHeight="false" outlineLevel="0" collapsed="false">
      <c r="A114" s="25" t="n">
        <f aca="false">ROW()-1</f>
        <v>113</v>
      </c>
      <c r="B114" s="19" t="s">
        <v>354</v>
      </c>
      <c r="C114" s="14"/>
      <c r="D114" s="25" t="s">
        <v>77</v>
      </c>
      <c r="E114" s="27" t="s">
        <v>160</v>
      </c>
      <c r="F114" s="28" t="s">
        <v>355</v>
      </c>
      <c r="G114" s="28" t="s">
        <v>356</v>
      </c>
      <c r="H114" s="18" t="s">
        <v>40</v>
      </c>
      <c r="I114" s="14" t="s">
        <v>168</v>
      </c>
      <c r="J114" s="1" t="n">
        <v>72</v>
      </c>
      <c r="K114" s="1" t="n">
        <v>40</v>
      </c>
      <c r="L114" s="1" t="s">
        <v>59</v>
      </c>
      <c r="M114" s="22" t="s">
        <v>60</v>
      </c>
      <c r="N114" s="1" t="s">
        <v>102</v>
      </c>
      <c r="O114" s="23"/>
      <c r="P114" s="23"/>
      <c r="Q114" s="23"/>
      <c r="R114" s="23"/>
      <c r="S114" s="23"/>
      <c r="T114" s="23" t="n">
        <v>30</v>
      </c>
      <c r="U114" s="23"/>
      <c r="V114" s="23"/>
      <c r="W114" s="24"/>
      <c r="X114" s="23"/>
      <c r="Y114" s="23"/>
      <c r="Z114" s="23"/>
      <c r="AA114" s="14" t="n">
        <f aca="false">SUM(O114:Z114)</f>
        <v>30</v>
      </c>
    </row>
    <row r="115" customFormat="false" ht="12" hidden="false" customHeight="false" outlineLevel="0" collapsed="false">
      <c r="A115" s="25" t="n">
        <f aca="false">ROW()-1</f>
        <v>114</v>
      </c>
      <c r="B115" s="43" t="s">
        <v>357</v>
      </c>
      <c r="C115" s="14"/>
      <c r="D115" s="25" t="s">
        <v>293</v>
      </c>
      <c r="E115" s="29" t="n">
        <v>3</v>
      </c>
      <c r="F115" s="38" t="s">
        <v>273</v>
      </c>
      <c r="G115" s="38" t="s">
        <v>336</v>
      </c>
      <c r="H115" s="17" t="s">
        <v>123</v>
      </c>
      <c r="I115" s="14"/>
      <c r="J115" s="1" t="n">
        <v>75</v>
      </c>
      <c r="K115" s="0"/>
      <c r="L115" s="1" t="s">
        <v>358</v>
      </c>
      <c r="M115" s="22" t="s">
        <v>42</v>
      </c>
      <c r="N115" s="1" t="s">
        <v>43</v>
      </c>
      <c r="O115" s="23"/>
      <c r="P115" s="23"/>
      <c r="Q115" s="23"/>
      <c r="R115" s="23"/>
      <c r="S115" s="23"/>
      <c r="T115" s="23"/>
      <c r="U115" s="23"/>
      <c r="V115" s="23"/>
      <c r="W115" s="24" t="n">
        <v>20</v>
      </c>
      <c r="X115" s="23"/>
      <c r="Y115" s="23"/>
      <c r="Z115" s="23"/>
      <c r="AA115" s="14" t="n">
        <f aca="false">SUM(O115:Z115)</f>
        <v>20</v>
      </c>
    </row>
    <row r="116" customFormat="false" ht="60" hidden="false" customHeight="false" outlineLevel="0" collapsed="false">
      <c r="A116" s="25" t="n">
        <f aca="false">ROW()-1</f>
        <v>115</v>
      </c>
      <c r="B116" s="19" t="s">
        <v>359</v>
      </c>
      <c r="C116" s="25"/>
      <c r="D116" s="25" t="s">
        <v>69</v>
      </c>
      <c r="E116" s="27" t="s">
        <v>160</v>
      </c>
      <c r="F116" s="37" t="s">
        <v>225</v>
      </c>
      <c r="G116" s="28" t="s">
        <v>226</v>
      </c>
      <c r="H116" s="18" t="s">
        <v>109</v>
      </c>
      <c r="I116" s="14"/>
      <c r="J116" s="1" t="n">
        <v>72</v>
      </c>
      <c r="K116" s="1" t="n">
        <v>56</v>
      </c>
      <c r="L116" s="1" t="s">
        <v>54</v>
      </c>
      <c r="M116" s="1" t="s">
        <v>60</v>
      </c>
      <c r="N116" s="40" t="s">
        <v>360</v>
      </c>
      <c r="O116" s="23"/>
      <c r="P116" s="23" t="n">
        <v>25</v>
      </c>
      <c r="Q116" s="23"/>
      <c r="R116" s="23"/>
      <c r="S116" s="23"/>
      <c r="T116" s="23"/>
      <c r="U116" s="23"/>
      <c r="V116" s="23"/>
      <c r="W116" s="24"/>
      <c r="X116" s="23"/>
      <c r="Y116" s="23"/>
      <c r="Z116" s="23"/>
      <c r="AA116" s="14" t="n">
        <f aca="false">SUM(O116:Z116)</f>
        <v>25</v>
      </c>
    </row>
    <row r="117" customFormat="false" ht="24" hidden="false" customHeight="false" outlineLevel="0" collapsed="false">
      <c r="A117" s="25" t="n">
        <f aca="false">ROW()-1</f>
        <v>116</v>
      </c>
      <c r="B117" s="19" t="s">
        <v>361</v>
      </c>
      <c r="C117" s="14"/>
      <c r="D117" s="25" t="s">
        <v>69</v>
      </c>
      <c r="E117" s="27" t="s">
        <v>160</v>
      </c>
      <c r="F117" s="28" t="s">
        <v>166</v>
      </c>
      <c r="G117" s="28" t="s">
        <v>167</v>
      </c>
      <c r="H117" s="45" t="s">
        <v>109</v>
      </c>
      <c r="I117" s="14" t="s">
        <v>168</v>
      </c>
      <c r="J117" s="1" t="n">
        <v>72</v>
      </c>
      <c r="K117" s="1" t="n">
        <v>56</v>
      </c>
      <c r="L117" s="1" t="s">
        <v>41</v>
      </c>
      <c r="M117" s="22" t="s">
        <v>60</v>
      </c>
      <c r="N117" s="40" t="s">
        <v>202</v>
      </c>
      <c r="O117" s="23"/>
      <c r="P117" s="23" t="n">
        <v>25</v>
      </c>
      <c r="Q117" s="23"/>
      <c r="R117" s="23"/>
      <c r="S117" s="23"/>
      <c r="T117" s="23"/>
      <c r="U117" s="23"/>
      <c r="V117" s="23"/>
      <c r="W117" s="24"/>
      <c r="X117" s="23"/>
      <c r="Y117" s="23"/>
      <c r="Z117" s="23"/>
      <c r="AA117" s="14" t="n">
        <f aca="false">SUM(O117:Z117)</f>
        <v>25</v>
      </c>
    </row>
    <row r="118" customFormat="false" ht="72" hidden="false" customHeight="false" outlineLevel="0" collapsed="false">
      <c r="A118" s="25" t="n">
        <f aca="false">ROW()-1</f>
        <v>117</v>
      </c>
      <c r="B118" s="43" t="s">
        <v>362</v>
      </c>
      <c r="C118" s="25"/>
      <c r="D118" s="25" t="s">
        <v>154</v>
      </c>
      <c r="E118" s="27" t="n">
        <v>3</v>
      </c>
      <c r="F118" s="28" t="s">
        <v>363</v>
      </c>
      <c r="G118" s="28" t="s">
        <v>364</v>
      </c>
      <c r="H118" s="18" t="s">
        <v>109</v>
      </c>
      <c r="I118" s="14"/>
      <c r="J118" s="1" t="n">
        <v>75</v>
      </c>
      <c r="K118" s="0"/>
      <c r="L118" s="1" t="s">
        <v>41</v>
      </c>
      <c r="M118" s="1" t="s">
        <v>42</v>
      </c>
      <c r="N118" s="40" t="s">
        <v>365</v>
      </c>
      <c r="O118" s="23" t="n">
        <v>5</v>
      </c>
      <c r="P118" s="23"/>
      <c r="Q118" s="23"/>
      <c r="R118" s="23"/>
      <c r="S118" s="23"/>
      <c r="T118" s="23"/>
      <c r="U118" s="23"/>
      <c r="V118" s="23"/>
      <c r="W118" s="24"/>
      <c r="X118" s="23"/>
      <c r="Y118" s="23"/>
      <c r="Z118" s="23"/>
      <c r="AA118" s="14" t="n">
        <f aca="false">SUM(O118:Z118)</f>
        <v>5</v>
      </c>
    </row>
    <row r="119" customFormat="false" ht="24" hidden="false" customHeight="false" outlineLevel="0" collapsed="false">
      <c r="A119" s="25" t="n">
        <f aca="false">ROW()-1</f>
        <v>118</v>
      </c>
      <c r="B119" s="19" t="s">
        <v>366</v>
      </c>
      <c r="C119" s="25"/>
      <c r="D119" s="25" t="s">
        <v>69</v>
      </c>
      <c r="E119" s="27" t="s">
        <v>160</v>
      </c>
      <c r="F119" s="35" t="s">
        <v>107</v>
      </c>
      <c r="G119" s="35" t="s">
        <v>108</v>
      </c>
      <c r="H119" s="18" t="s">
        <v>109</v>
      </c>
      <c r="I119" s="14"/>
      <c r="J119" s="1" t="n">
        <v>72</v>
      </c>
      <c r="K119" s="1" t="n">
        <v>56</v>
      </c>
      <c r="L119" s="1" t="s">
        <v>54</v>
      </c>
      <c r="M119" s="1" t="s">
        <v>60</v>
      </c>
      <c r="N119" s="1" t="s">
        <v>228</v>
      </c>
      <c r="O119" s="23"/>
      <c r="P119" s="23" t="n">
        <v>25</v>
      </c>
      <c r="Q119" s="23"/>
      <c r="R119" s="23"/>
      <c r="S119" s="23"/>
      <c r="T119" s="23"/>
      <c r="U119" s="23"/>
      <c r="V119" s="23"/>
      <c r="W119" s="24"/>
      <c r="X119" s="23"/>
      <c r="Y119" s="23"/>
      <c r="Z119" s="23"/>
      <c r="AA119" s="14" t="n">
        <f aca="false">SUM(O119:Z119)</f>
        <v>25</v>
      </c>
    </row>
    <row r="120" customFormat="false" ht="12" hidden="false" customHeight="false" outlineLevel="0" collapsed="false">
      <c r="A120" s="25" t="n">
        <f aca="false">ROW()-1</f>
        <v>119</v>
      </c>
      <c r="B120" s="19" t="s">
        <v>367</v>
      </c>
      <c r="C120" s="25" t="n">
        <v>1</v>
      </c>
      <c r="D120" s="25" t="s">
        <v>85</v>
      </c>
      <c r="E120" s="27" t="n">
        <v>3</v>
      </c>
      <c r="F120" s="28" t="s">
        <v>368</v>
      </c>
      <c r="G120" s="28" t="s">
        <v>369</v>
      </c>
      <c r="H120" s="18" t="s">
        <v>93</v>
      </c>
      <c r="I120" s="14"/>
      <c r="J120" s="1" t="n">
        <v>75</v>
      </c>
      <c r="K120" s="0"/>
      <c r="L120" s="1" t="s">
        <v>161</v>
      </c>
      <c r="M120" s="22" t="s">
        <v>42</v>
      </c>
      <c r="N120" s="1" t="s">
        <v>102</v>
      </c>
      <c r="O120" s="23"/>
      <c r="P120" s="23"/>
      <c r="Q120" s="23" t="n">
        <v>10</v>
      </c>
      <c r="R120" s="23"/>
      <c r="S120" s="23" t="n">
        <v>15</v>
      </c>
      <c r="T120" s="23"/>
      <c r="U120" s="23"/>
      <c r="V120" s="23"/>
      <c r="W120" s="24"/>
      <c r="X120" s="23"/>
      <c r="Y120" s="23"/>
      <c r="Z120" s="23"/>
      <c r="AA120" s="14" t="n">
        <f aca="false">SUM(O120:Z120)</f>
        <v>25</v>
      </c>
    </row>
    <row r="121" customFormat="false" ht="12" hidden="false" customHeight="false" outlineLevel="0" collapsed="false">
      <c r="A121" s="25" t="n">
        <f aca="false">ROW()-1</f>
        <v>120</v>
      </c>
      <c r="B121" s="19" t="s">
        <v>370</v>
      </c>
      <c r="C121" s="25" t="n">
        <v>2</v>
      </c>
      <c r="D121" s="25" t="s">
        <v>85</v>
      </c>
      <c r="E121" s="27" t="n">
        <v>3</v>
      </c>
      <c r="F121" s="28" t="s">
        <v>371</v>
      </c>
      <c r="G121" s="28" t="s">
        <v>372</v>
      </c>
      <c r="H121" s="18" t="s">
        <v>93</v>
      </c>
      <c r="I121" s="14"/>
      <c r="J121" s="1" t="n">
        <v>75</v>
      </c>
      <c r="K121" s="0"/>
      <c r="L121" s="1" t="s">
        <v>161</v>
      </c>
      <c r="M121" s="22" t="s">
        <v>42</v>
      </c>
      <c r="N121" s="1" t="s">
        <v>102</v>
      </c>
      <c r="O121" s="23"/>
      <c r="P121" s="23"/>
      <c r="Q121" s="23" t="n">
        <v>10</v>
      </c>
      <c r="R121" s="23"/>
      <c r="S121" s="23" t="n">
        <v>15</v>
      </c>
      <c r="T121" s="23"/>
      <c r="U121" s="23"/>
      <c r="V121" s="23"/>
      <c r="W121" s="24"/>
      <c r="X121" s="23"/>
      <c r="Y121" s="23"/>
      <c r="Z121" s="23"/>
      <c r="AA121" s="14" t="n">
        <f aca="false">SUM(O121:Z121)</f>
        <v>25</v>
      </c>
    </row>
    <row r="122" customFormat="false" ht="48" hidden="false" customHeight="false" outlineLevel="0" collapsed="false">
      <c r="A122" s="25" t="n">
        <f aca="false">ROW()-1</f>
        <v>121</v>
      </c>
      <c r="B122" s="19" t="s">
        <v>373</v>
      </c>
      <c r="C122" s="25"/>
      <c r="D122" s="25" t="s">
        <v>154</v>
      </c>
      <c r="E122" s="27" t="n">
        <v>3</v>
      </c>
      <c r="F122" s="37" t="s">
        <v>301</v>
      </c>
      <c r="G122" s="28" t="s">
        <v>302</v>
      </c>
      <c r="H122" s="18" t="s">
        <v>109</v>
      </c>
      <c r="I122" s="14"/>
      <c r="J122" s="1" t="n">
        <v>75</v>
      </c>
      <c r="K122" s="0"/>
      <c r="L122" s="1" t="s">
        <v>41</v>
      </c>
      <c r="M122" s="1" t="s">
        <v>42</v>
      </c>
      <c r="N122" s="40" t="s">
        <v>374</v>
      </c>
      <c r="O122" s="23" t="n">
        <v>10</v>
      </c>
      <c r="P122" s="23"/>
      <c r="Q122" s="23"/>
      <c r="R122" s="23"/>
      <c r="S122" s="23"/>
      <c r="T122" s="23"/>
      <c r="U122" s="23"/>
      <c r="V122" s="23"/>
      <c r="W122" s="24"/>
      <c r="X122" s="23"/>
      <c r="Y122" s="23"/>
      <c r="Z122" s="23"/>
      <c r="AA122" s="14" t="n">
        <f aca="false">SUM(O122:Z122)</f>
        <v>10</v>
      </c>
    </row>
    <row r="123" customFormat="false" ht="24" hidden="false" customHeight="false" outlineLevel="0" collapsed="false">
      <c r="A123" s="25" t="n">
        <f aca="false">ROW()-1</f>
        <v>122</v>
      </c>
      <c r="B123" s="19" t="s">
        <v>375</v>
      </c>
      <c r="C123" s="18"/>
      <c r="D123" s="25" t="s">
        <v>86</v>
      </c>
      <c r="E123" s="20" t="s">
        <v>376</v>
      </c>
      <c r="F123" s="33" t="s">
        <v>377</v>
      </c>
      <c r="G123" s="33" t="s">
        <v>378</v>
      </c>
      <c r="H123" s="18" t="s">
        <v>123</v>
      </c>
      <c r="I123" s="14"/>
      <c r="J123" s="1" t="n">
        <v>0</v>
      </c>
      <c r="K123" s="1" t="n">
        <v>64</v>
      </c>
      <c r="L123" s="1" t="s">
        <v>59</v>
      </c>
      <c r="M123" s="1" t="s">
        <v>60</v>
      </c>
      <c r="N123" s="1" t="s">
        <v>379</v>
      </c>
      <c r="O123" s="23"/>
      <c r="P123" s="23"/>
      <c r="Q123" s="23"/>
      <c r="R123" s="23"/>
      <c r="S123" s="23"/>
      <c r="T123" s="23"/>
      <c r="U123" s="23" t="n">
        <v>40</v>
      </c>
      <c r="V123" s="23" t="n">
        <v>2</v>
      </c>
      <c r="W123" s="24"/>
      <c r="X123" s="23"/>
      <c r="Y123" s="23"/>
      <c r="Z123" s="23"/>
      <c r="AA123" s="14" t="n">
        <f aca="false">SUM(O123:Z123)</f>
        <v>42</v>
      </c>
    </row>
    <row r="124" customFormat="false" ht="12.75" hidden="false" customHeight="false" outlineLevel="0" collapsed="false">
      <c r="A124" s="25" t="n">
        <f aca="false">ROW()-1</f>
        <v>123</v>
      </c>
      <c r="B124" s="19" t="s">
        <v>380</v>
      </c>
      <c r="C124" s="14"/>
      <c r="D124" s="25" t="s">
        <v>69</v>
      </c>
      <c r="E124" s="25" t="s">
        <v>160</v>
      </c>
      <c r="F124" s="55" t="s">
        <v>269</v>
      </c>
      <c r="G124" s="55" t="s">
        <v>270</v>
      </c>
      <c r="H124" s="17" t="s">
        <v>93</v>
      </c>
      <c r="I124" s="14" t="s">
        <v>168</v>
      </c>
      <c r="J124" s="1" t="n">
        <v>72</v>
      </c>
      <c r="K124" s="1" t="n">
        <v>56</v>
      </c>
      <c r="L124" s="1" t="s">
        <v>41</v>
      </c>
      <c r="M124" s="22" t="s">
        <v>60</v>
      </c>
      <c r="N124" s="0"/>
      <c r="O124" s="23"/>
      <c r="P124" s="23" t="n">
        <v>25</v>
      </c>
      <c r="Q124" s="23"/>
      <c r="R124" s="23"/>
      <c r="S124" s="23"/>
      <c r="T124" s="23"/>
      <c r="U124" s="23"/>
      <c r="V124" s="23"/>
      <c r="W124" s="24"/>
      <c r="X124" s="23"/>
      <c r="Y124" s="23"/>
      <c r="Z124" s="23"/>
      <c r="AA124" s="14" t="n">
        <f aca="false">SUM(O124:Z124)</f>
        <v>25</v>
      </c>
    </row>
    <row r="125" customFormat="false" ht="12.75" hidden="false" customHeight="false" outlineLevel="0" collapsed="false">
      <c r="A125" s="25" t="n">
        <f aca="false">ROW()-1</f>
        <v>124</v>
      </c>
      <c r="B125" s="19" t="s">
        <v>381</v>
      </c>
      <c r="C125" s="25" t="n">
        <v>1</v>
      </c>
      <c r="D125" s="25" t="s">
        <v>85</v>
      </c>
      <c r="E125" s="25" t="n">
        <v>3</v>
      </c>
      <c r="F125" s="33" t="s">
        <v>116</v>
      </c>
      <c r="G125" s="33" t="s">
        <v>117</v>
      </c>
      <c r="H125" s="18" t="s">
        <v>93</v>
      </c>
      <c r="I125" s="14"/>
      <c r="J125" s="1" t="n">
        <v>75</v>
      </c>
      <c r="K125" s="0"/>
      <c r="L125" s="1" t="s">
        <v>227</v>
      </c>
      <c r="M125" s="22" t="s">
        <v>42</v>
      </c>
      <c r="N125" s="1" t="s">
        <v>102</v>
      </c>
      <c r="O125" s="23"/>
      <c r="P125" s="23"/>
      <c r="Q125" s="23" t="n">
        <v>5</v>
      </c>
      <c r="R125" s="23"/>
      <c r="S125" s="23" t="n">
        <v>31</v>
      </c>
      <c r="T125" s="23"/>
      <c r="U125" s="23"/>
      <c r="V125" s="23"/>
      <c r="W125" s="24"/>
      <c r="X125" s="23"/>
      <c r="Y125" s="23"/>
      <c r="Z125" s="23"/>
      <c r="AA125" s="14" t="n">
        <f aca="false">SUM(O125:Z125)</f>
        <v>36</v>
      </c>
    </row>
    <row r="126" customFormat="false" ht="12" hidden="false" customHeight="false" outlineLevel="0" collapsed="false">
      <c r="A126" s="25" t="n">
        <f aca="false">ROW()-1</f>
        <v>125</v>
      </c>
      <c r="B126" s="19" t="s">
        <v>382</v>
      </c>
      <c r="C126" s="25" t="n">
        <v>1</v>
      </c>
      <c r="D126" s="25" t="s">
        <v>85</v>
      </c>
      <c r="E126" s="25" t="n">
        <v>3</v>
      </c>
      <c r="F126" s="37" t="s">
        <v>280</v>
      </c>
      <c r="G126" s="37" t="s">
        <v>281</v>
      </c>
      <c r="H126" s="18" t="s">
        <v>93</v>
      </c>
      <c r="I126" s="14"/>
      <c r="J126" s="1" t="n">
        <v>75</v>
      </c>
      <c r="K126" s="0"/>
      <c r="L126" s="1" t="s">
        <v>227</v>
      </c>
      <c r="M126" s="22" t="s">
        <v>42</v>
      </c>
      <c r="N126" s="1" t="s">
        <v>102</v>
      </c>
      <c r="O126" s="23"/>
      <c r="P126" s="23"/>
      <c r="Q126" s="23" t="n">
        <v>5</v>
      </c>
      <c r="R126" s="23"/>
      <c r="S126" s="23" t="n">
        <v>31</v>
      </c>
      <c r="T126" s="23"/>
      <c r="U126" s="23"/>
      <c r="V126" s="23"/>
      <c r="W126" s="24"/>
      <c r="X126" s="23"/>
      <c r="Y126" s="23"/>
      <c r="Z126" s="23"/>
      <c r="AA126" s="14" t="n">
        <f aca="false">SUM(O126:Z126)</f>
        <v>36</v>
      </c>
    </row>
    <row r="127" customFormat="false" ht="24" hidden="false" customHeight="false" outlineLevel="0" collapsed="false">
      <c r="A127" s="25" t="n">
        <f aca="false">ROW()-1</f>
        <v>126</v>
      </c>
      <c r="B127" s="19" t="s">
        <v>383</v>
      </c>
      <c r="C127" s="25"/>
      <c r="D127" s="25" t="s">
        <v>184</v>
      </c>
      <c r="E127" s="25" t="n">
        <v>2</v>
      </c>
      <c r="F127" s="37" t="s">
        <v>285</v>
      </c>
      <c r="G127" s="37" t="s">
        <v>286</v>
      </c>
      <c r="H127" s="18" t="s">
        <v>187</v>
      </c>
      <c r="I127" s="14" t="s">
        <v>318</v>
      </c>
      <c r="J127" s="1" t="n">
        <f aca="false">2*1.5*16</f>
        <v>48</v>
      </c>
      <c r="K127" s="0"/>
      <c r="L127" s="1" t="s">
        <v>41</v>
      </c>
      <c r="M127" s="22" t="s">
        <v>42</v>
      </c>
      <c r="N127" s="40" t="s">
        <v>384</v>
      </c>
      <c r="O127" s="23"/>
      <c r="P127" s="23"/>
      <c r="Q127" s="23"/>
      <c r="R127" s="23"/>
      <c r="S127" s="23"/>
      <c r="T127" s="23"/>
      <c r="U127" s="23"/>
      <c r="V127" s="23"/>
      <c r="W127" s="24"/>
      <c r="X127" s="23"/>
      <c r="Y127" s="23" t="n">
        <v>10</v>
      </c>
      <c r="Z127" s="23"/>
      <c r="AA127" s="14" t="n">
        <f aca="false">SUM(O127:Z127)</f>
        <v>10</v>
      </c>
    </row>
    <row r="128" customFormat="false" ht="24" hidden="false" customHeight="false" outlineLevel="0" collapsed="false">
      <c r="A128" s="25" t="n">
        <f aca="false">ROW()-1</f>
        <v>127</v>
      </c>
      <c r="B128" s="19" t="s">
        <v>385</v>
      </c>
      <c r="C128" s="25"/>
      <c r="D128" s="25" t="s">
        <v>184</v>
      </c>
      <c r="E128" s="25" t="n">
        <v>2</v>
      </c>
      <c r="F128" s="35" t="s">
        <v>132</v>
      </c>
      <c r="G128" s="35" t="s">
        <v>133</v>
      </c>
      <c r="H128" s="18" t="s">
        <v>187</v>
      </c>
      <c r="I128" s="14" t="s">
        <v>318</v>
      </c>
      <c r="J128" s="1" t="n">
        <f aca="false">2*1.5*16</f>
        <v>48</v>
      </c>
      <c r="K128" s="0"/>
      <c r="L128" s="1" t="s">
        <v>41</v>
      </c>
      <c r="M128" s="22" t="s">
        <v>42</v>
      </c>
      <c r="N128" s="40" t="s">
        <v>384</v>
      </c>
      <c r="O128" s="23"/>
      <c r="P128" s="23"/>
      <c r="Q128" s="23"/>
      <c r="R128" s="23"/>
      <c r="S128" s="23"/>
      <c r="T128" s="23"/>
      <c r="U128" s="23"/>
      <c r="V128" s="23"/>
      <c r="W128" s="24"/>
      <c r="X128" s="23"/>
      <c r="Y128" s="23" t="n">
        <v>10</v>
      </c>
      <c r="Z128" s="23"/>
      <c r="AA128" s="14" t="n">
        <f aca="false">SUM(O128:Z128)</f>
        <v>10</v>
      </c>
    </row>
    <row r="129" customFormat="false" ht="14.25" hidden="false" customHeight="true" outlineLevel="0" collapsed="false">
      <c r="A129" s="25" t="n">
        <f aca="false">ROW()-1</f>
        <v>128</v>
      </c>
      <c r="B129" s="19" t="s">
        <v>386</v>
      </c>
      <c r="C129" s="25"/>
      <c r="D129" s="25" t="s">
        <v>293</v>
      </c>
      <c r="E129" s="25" t="n">
        <v>3</v>
      </c>
      <c r="F129" s="37" t="s">
        <v>249</v>
      </c>
      <c r="G129" s="37" t="s">
        <v>250</v>
      </c>
      <c r="H129" s="18" t="s">
        <v>123</v>
      </c>
      <c r="I129" s="14"/>
      <c r="J129" s="1" t="n">
        <v>60</v>
      </c>
      <c r="L129" s="1" t="s">
        <v>41</v>
      </c>
      <c r="M129" s="22" t="s">
        <v>42</v>
      </c>
      <c r="N129" s="1" t="s">
        <v>43</v>
      </c>
      <c r="O129" s="23"/>
      <c r="P129" s="23"/>
      <c r="Q129" s="23"/>
      <c r="R129" s="23"/>
      <c r="S129" s="23"/>
      <c r="T129" s="23"/>
      <c r="U129" s="23"/>
      <c r="V129" s="23"/>
      <c r="W129" s="24" t="n">
        <v>35</v>
      </c>
      <c r="X129" s="23"/>
      <c r="Y129" s="23"/>
      <c r="Z129" s="23"/>
      <c r="AA129" s="14" t="n">
        <f aca="false">SUM(O129:Z129)</f>
        <v>35</v>
      </c>
    </row>
    <row r="130" customFormat="false" ht="24" hidden="false" customHeight="false" outlineLevel="0" collapsed="false">
      <c r="A130" s="25" t="n">
        <f aca="false">ROW()-1</f>
        <v>129</v>
      </c>
      <c r="B130" s="19" t="s">
        <v>387</v>
      </c>
      <c r="C130" s="25"/>
      <c r="D130" s="18" t="s">
        <v>45</v>
      </c>
      <c r="E130" s="25" t="n">
        <v>3</v>
      </c>
      <c r="F130" s="61" t="s">
        <v>297</v>
      </c>
      <c r="G130" s="61" t="s">
        <v>298</v>
      </c>
      <c r="H130" s="18" t="s">
        <v>93</v>
      </c>
      <c r="I130" s="14"/>
      <c r="J130" s="1" t="n">
        <v>75</v>
      </c>
      <c r="K130" s="0"/>
      <c r="L130" s="1" t="s">
        <v>73</v>
      </c>
      <c r="M130" s="22" t="s">
        <v>42</v>
      </c>
      <c r="N130" s="1" t="s">
        <v>102</v>
      </c>
      <c r="O130" s="23"/>
      <c r="P130" s="23"/>
      <c r="Q130" s="23" t="n">
        <v>30</v>
      </c>
      <c r="R130" s="23"/>
      <c r="S130" s="23"/>
      <c r="T130" s="23"/>
      <c r="U130" s="23"/>
      <c r="V130" s="23"/>
      <c r="W130" s="23"/>
      <c r="X130" s="23"/>
      <c r="Y130" s="23"/>
      <c r="Z130" s="23"/>
      <c r="AA130" s="14" t="n">
        <f aca="false">SUM(O130:Z130)</f>
        <v>30</v>
      </c>
    </row>
    <row r="131" customFormat="false" ht="24" hidden="false" customHeight="false" outlineLevel="0" collapsed="false">
      <c r="A131" s="25" t="n">
        <f aca="false">ROW()-1</f>
        <v>130</v>
      </c>
      <c r="B131" s="19" t="s">
        <v>388</v>
      </c>
      <c r="C131" s="25"/>
      <c r="D131" s="18" t="s">
        <v>37</v>
      </c>
      <c r="E131" s="25" t="n">
        <v>3</v>
      </c>
      <c r="F131" s="37" t="s">
        <v>151</v>
      </c>
      <c r="G131" s="37" t="s">
        <v>304</v>
      </c>
      <c r="H131" s="18" t="s">
        <v>93</v>
      </c>
      <c r="I131" s="14"/>
      <c r="J131" s="1" t="n">
        <v>75</v>
      </c>
      <c r="K131" s="0"/>
      <c r="L131" s="1" t="s">
        <v>73</v>
      </c>
      <c r="M131" s="22" t="s">
        <v>42</v>
      </c>
      <c r="N131" s="1" t="s">
        <v>102</v>
      </c>
      <c r="O131" s="62"/>
      <c r="P131" s="62"/>
      <c r="Q131" s="62"/>
      <c r="R131" s="62"/>
      <c r="S131" s="62" t="n">
        <v>30</v>
      </c>
      <c r="T131" s="62"/>
      <c r="U131" s="62"/>
      <c r="V131" s="62"/>
      <c r="W131" s="62"/>
      <c r="X131" s="62"/>
      <c r="Y131" s="62"/>
      <c r="Z131" s="62"/>
      <c r="AA131" s="22" t="n">
        <f aca="false">SUM(O131:Z131)</f>
        <v>30</v>
      </c>
    </row>
    <row r="132" customFormat="false" ht="24" hidden="false" customHeight="false" outlineLevel="0" collapsed="false">
      <c r="A132" s="25" t="n">
        <f aca="false">ROW()-1</f>
        <v>131</v>
      </c>
      <c r="B132" s="43" t="s">
        <v>389</v>
      </c>
      <c r="C132" s="25"/>
      <c r="D132" s="18" t="s">
        <v>37</v>
      </c>
      <c r="E132" s="25" t="n">
        <v>3</v>
      </c>
      <c r="F132" s="44"/>
      <c r="G132" s="44" t="s">
        <v>164</v>
      </c>
      <c r="H132" s="18" t="s">
        <v>93</v>
      </c>
      <c r="I132" s="14"/>
      <c r="J132" s="1" t="n">
        <v>75</v>
      </c>
      <c r="K132" s="0"/>
      <c r="L132" s="1" t="s">
        <v>73</v>
      </c>
      <c r="M132" s="22" t="s">
        <v>42</v>
      </c>
      <c r="N132" s="1" t="s">
        <v>102</v>
      </c>
      <c r="O132" s="62"/>
      <c r="P132" s="62"/>
      <c r="Q132" s="62"/>
      <c r="R132" s="62"/>
      <c r="S132" s="62" t="n">
        <v>30</v>
      </c>
      <c r="T132" s="62"/>
      <c r="U132" s="62"/>
      <c r="V132" s="62"/>
      <c r="W132" s="62"/>
      <c r="X132" s="62"/>
      <c r="Y132" s="62"/>
      <c r="Z132" s="62"/>
      <c r="AA132" s="22" t="n">
        <f aca="false">SUM(O132:Z132)</f>
        <v>30</v>
      </c>
    </row>
    <row r="133" customFormat="false" ht="12" hidden="false" customHeight="false" outlineLevel="0" collapsed="false">
      <c r="A133" s="25" t="n">
        <f aca="false">ROW()-1</f>
        <v>132</v>
      </c>
      <c r="B133" s="19" t="s">
        <v>390</v>
      </c>
      <c r="C133" s="25"/>
      <c r="D133" s="25" t="s">
        <v>293</v>
      </c>
      <c r="E133" s="25" t="n">
        <v>3</v>
      </c>
      <c r="F133" s="37" t="s">
        <v>121</v>
      </c>
      <c r="G133" s="37" t="s">
        <v>122</v>
      </c>
      <c r="H133" s="18" t="s">
        <v>123</v>
      </c>
      <c r="I133" s="14" t="s">
        <v>340</v>
      </c>
      <c r="J133" s="1" t="n">
        <v>75</v>
      </c>
      <c r="K133" s="0"/>
      <c r="L133" s="1" t="s">
        <v>41</v>
      </c>
      <c r="M133" s="22" t="s">
        <v>42</v>
      </c>
      <c r="N133" s="1" t="s">
        <v>43</v>
      </c>
      <c r="O133" s="62"/>
      <c r="P133" s="62"/>
      <c r="Q133" s="62"/>
      <c r="R133" s="62"/>
      <c r="S133" s="62"/>
      <c r="T133" s="62"/>
      <c r="U133" s="62"/>
      <c r="V133" s="62"/>
      <c r="W133" s="62" t="n">
        <v>43</v>
      </c>
      <c r="X133" s="62"/>
      <c r="Y133" s="62"/>
      <c r="Z133" s="62"/>
      <c r="AA133" s="22" t="n">
        <f aca="false">SUM(O133:Z133)</f>
        <v>43</v>
      </c>
    </row>
    <row r="134" customFormat="false" ht="12" hidden="false" customHeight="false" outlineLevel="0" collapsed="false">
      <c r="A134" s="25" t="n">
        <f aca="false">ROW()-1</f>
        <v>133</v>
      </c>
      <c r="B134" s="19" t="s">
        <v>391</v>
      </c>
      <c r="C134" s="25"/>
      <c r="D134" s="25" t="s">
        <v>86</v>
      </c>
      <c r="E134" s="25" t="s">
        <v>173</v>
      </c>
      <c r="F134" s="37" t="s">
        <v>294</v>
      </c>
      <c r="G134" s="37" t="s">
        <v>295</v>
      </c>
      <c r="H134" s="18" t="s">
        <v>123</v>
      </c>
      <c r="I134" s="14"/>
      <c r="J134" s="1" t="n">
        <v>48</v>
      </c>
      <c r="K134" s="1" t="n">
        <v>16</v>
      </c>
      <c r="L134" s="22" t="s">
        <v>73</v>
      </c>
      <c r="M134" s="22" t="s">
        <v>60</v>
      </c>
      <c r="N134" s="1" t="s">
        <v>43</v>
      </c>
      <c r="O134" s="62"/>
      <c r="P134" s="62"/>
      <c r="Q134" s="62"/>
      <c r="R134" s="62"/>
      <c r="S134" s="62"/>
      <c r="T134" s="62"/>
      <c r="U134" s="62" t="n">
        <v>37</v>
      </c>
      <c r="V134" s="62" t="n">
        <v>15</v>
      </c>
      <c r="W134" s="62"/>
      <c r="X134" s="62"/>
      <c r="Y134" s="62"/>
      <c r="Z134" s="62"/>
      <c r="AA134" s="22" t="n">
        <f aca="false">SUM(O134:Z134)</f>
        <v>52</v>
      </c>
    </row>
    <row r="135" customFormat="false" ht="12" hidden="false" customHeight="false" outlineLevel="0" collapsed="false">
      <c r="A135" s="63" t="n">
        <f aca="false">ROW()-1</f>
        <v>134</v>
      </c>
      <c r="B135" s="64" t="s">
        <v>392</v>
      </c>
      <c r="C135" s="65"/>
      <c r="D135" s="66" t="s">
        <v>28</v>
      </c>
      <c r="E135" s="63" t="s">
        <v>75</v>
      </c>
      <c r="F135" s="67" t="s">
        <v>209</v>
      </c>
      <c r="G135" s="67" t="s">
        <v>210</v>
      </c>
      <c r="H135" s="66" t="s">
        <v>187</v>
      </c>
      <c r="I135" s="68"/>
      <c r="J135" s="1" t="n">
        <v>64</v>
      </c>
      <c r="K135" s="1" t="n">
        <v>64</v>
      </c>
      <c r="L135" s="1" t="s">
        <v>54</v>
      </c>
      <c r="M135" s="22" t="s">
        <v>60</v>
      </c>
      <c r="N135" s="1" t="s">
        <v>43</v>
      </c>
      <c r="O135" s="62"/>
      <c r="P135" s="62"/>
      <c r="Q135" s="62"/>
      <c r="R135" s="62"/>
      <c r="S135" s="62"/>
      <c r="T135" s="62"/>
      <c r="U135" s="62"/>
      <c r="V135" s="62"/>
      <c r="W135" s="62"/>
      <c r="X135" s="62"/>
      <c r="Y135" s="62"/>
      <c r="Z135" s="62" t="n">
        <v>40</v>
      </c>
      <c r="AA135" s="22" t="n">
        <f aca="false">SUM(O135:Z135)</f>
        <v>40</v>
      </c>
    </row>
    <row r="136" customFormat="false" ht="24" hidden="false" customHeight="false" outlineLevel="0" collapsed="false">
      <c r="A136" s="25" t="n">
        <f aca="false">ROW()-1</f>
        <v>135</v>
      </c>
      <c r="B136" s="19" t="s">
        <v>393</v>
      </c>
      <c r="C136" s="25"/>
      <c r="D136" s="25" t="s">
        <v>49</v>
      </c>
      <c r="E136" s="25" t="s">
        <v>160</v>
      </c>
      <c r="F136" s="37" t="s">
        <v>394</v>
      </c>
      <c r="G136" s="37" t="s">
        <v>395</v>
      </c>
      <c r="H136" s="18" t="s">
        <v>239</v>
      </c>
      <c r="I136" s="14"/>
      <c r="J136" s="1" t="n">
        <v>67.5</v>
      </c>
      <c r="K136" s="0"/>
      <c r="L136" s="1" t="s">
        <v>41</v>
      </c>
      <c r="M136" s="22" t="s">
        <v>42</v>
      </c>
      <c r="N136" s="1" t="s">
        <v>43</v>
      </c>
      <c r="O136" s="62"/>
      <c r="P136" s="62"/>
      <c r="Q136" s="62"/>
      <c r="R136" s="62"/>
      <c r="S136" s="62"/>
      <c r="T136" s="62"/>
      <c r="U136" s="62"/>
      <c r="V136" s="62"/>
      <c r="W136" s="62"/>
      <c r="X136" s="62" t="n">
        <v>20</v>
      </c>
      <c r="Y136" s="62"/>
      <c r="Z136" s="62"/>
      <c r="AA136" s="22" t="n">
        <f aca="false">SUM(O136:Z136)</f>
        <v>20</v>
      </c>
    </row>
    <row r="137" customFormat="false" ht="24" hidden="false" customHeight="false" outlineLevel="0" collapsed="false">
      <c r="A137" s="25" t="n">
        <f aca="false">ROW()-1</f>
        <v>136</v>
      </c>
      <c r="B137" s="19" t="s">
        <v>396</v>
      </c>
      <c r="C137" s="25"/>
      <c r="D137" s="25" t="s">
        <v>120</v>
      </c>
      <c r="E137" s="25" t="s">
        <v>397</v>
      </c>
      <c r="F137" s="37" t="s">
        <v>246</v>
      </c>
      <c r="G137" s="37" t="s">
        <v>247</v>
      </c>
      <c r="H137" s="18" t="s">
        <v>123</v>
      </c>
      <c r="I137" s="14" t="s">
        <v>398</v>
      </c>
      <c r="J137" s="1" t="n">
        <v>40</v>
      </c>
      <c r="K137" s="1" t="n">
        <v>40</v>
      </c>
      <c r="L137" s="60" t="s">
        <v>73</v>
      </c>
      <c r="M137" s="22" t="s">
        <v>162</v>
      </c>
      <c r="N137" s="1" t="s">
        <v>43</v>
      </c>
      <c r="O137" s="62"/>
      <c r="P137" s="62"/>
      <c r="Q137" s="62"/>
      <c r="R137" s="62"/>
      <c r="S137" s="62"/>
      <c r="T137" s="62"/>
      <c r="U137" s="62" t="n">
        <v>37</v>
      </c>
      <c r="V137" s="62" t="n">
        <v>5</v>
      </c>
      <c r="W137" s="62" t="n">
        <v>9</v>
      </c>
      <c r="X137" s="62"/>
      <c r="Y137" s="62"/>
      <c r="Z137" s="62"/>
      <c r="AA137" s="22" t="n">
        <f aca="false">SUM(O137:Z137)</f>
        <v>51</v>
      </c>
    </row>
    <row r="138" customFormat="false" ht="12.8" hidden="false" customHeight="false" outlineLevel="0" collapsed="false">
      <c r="A138" s="25" t="n">
        <f aca="false">ROW()-1</f>
        <v>137</v>
      </c>
      <c r="B138" s="69" t="s">
        <v>141</v>
      </c>
      <c r="C138" s="25"/>
      <c r="D138" s="25" t="s">
        <v>49</v>
      </c>
      <c r="E138" s="25" t="s">
        <v>138</v>
      </c>
      <c r="F138" s="37" t="s">
        <v>399</v>
      </c>
      <c r="G138" s="37" t="s">
        <v>400</v>
      </c>
      <c r="H138" s="18" t="s">
        <v>100</v>
      </c>
      <c r="I138" s="14"/>
      <c r="J138" s="1" t="n">
        <v>112.5</v>
      </c>
      <c r="L138" s="1" t="s">
        <v>101</v>
      </c>
      <c r="M138" s="22" t="s">
        <v>42</v>
      </c>
      <c r="N138" s="1" t="s">
        <v>43</v>
      </c>
      <c r="O138" s="23"/>
      <c r="P138" s="23"/>
      <c r="Q138" s="23"/>
      <c r="R138" s="23"/>
      <c r="S138" s="23"/>
      <c r="T138" s="23"/>
      <c r="U138" s="23"/>
      <c r="V138" s="23"/>
      <c r="W138" s="24"/>
      <c r="X138" s="23" t="n">
        <v>30</v>
      </c>
      <c r="Y138" s="23"/>
      <c r="Z138" s="23"/>
      <c r="AA138" s="14" t="n">
        <f aca="false">SUM(O138:Z138)</f>
        <v>30</v>
      </c>
    </row>
    <row r="139" customFormat="false" ht="12" hidden="false" customHeight="false" outlineLevel="0" collapsed="false">
      <c r="A139" s="25" t="n">
        <f aca="false">ROW()-1</f>
        <v>138</v>
      </c>
      <c r="B139" s="14" t="s">
        <v>401</v>
      </c>
      <c r="C139" s="14"/>
      <c r="D139" s="14" t="s">
        <v>86</v>
      </c>
      <c r="E139" s="14" t="s">
        <v>29</v>
      </c>
      <c r="F139" s="70" t="s">
        <v>294</v>
      </c>
      <c r="G139" s="70" t="s">
        <v>295</v>
      </c>
      <c r="H139" s="17"/>
      <c r="I139" s="14"/>
      <c r="L139" s="1" t="s">
        <v>73</v>
      </c>
    </row>
    <row r="140" customFormat="false" ht="12" hidden="false" customHeight="false" outlineLevel="0" collapsed="false">
      <c r="A140" s="25" t="n">
        <f aca="false">ROW()-1</f>
        <v>139</v>
      </c>
      <c r="B140" s="14" t="s">
        <v>402</v>
      </c>
      <c r="C140" s="14"/>
      <c r="D140" s="14" t="s">
        <v>28</v>
      </c>
      <c r="E140" s="14" t="s">
        <v>29</v>
      </c>
      <c r="F140" s="70" t="s">
        <v>294</v>
      </c>
      <c r="G140" s="70" t="s">
        <v>295</v>
      </c>
      <c r="H140" s="17"/>
      <c r="I140" s="14"/>
      <c r="L140" s="1" t="s">
        <v>344</v>
      </c>
    </row>
    <row r="141" customFormat="false" ht="24" hidden="false" customHeight="false" outlineLevel="0" collapsed="false">
      <c r="A141" s="25" t="n">
        <f aca="false">ROW()-1</f>
        <v>140</v>
      </c>
      <c r="B141" s="46" t="s">
        <v>403</v>
      </c>
      <c r="C141" s="14"/>
      <c r="D141" s="14" t="s">
        <v>86</v>
      </c>
      <c r="E141" s="14" t="s">
        <v>29</v>
      </c>
      <c r="F141" s="70" t="s">
        <v>294</v>
      </c>
      <c r="G141" s="70" t="s">
        <v>295</v>
      </c>
      <c r="H141" s="17"/>
      <c r="I141" s="14"/>
      <c r="L141" s="1" t="s">
        <v>344</v>
      </c>
    </row>
    <row r="142" customFormat="false" ht="12" hidden="false" customHeight="false" outlineLevel="0" collapsed="false">
      <c r="A142" s="25" t="n">
        <f aca="false">ROW()-1</f>
        <v>141</v>
      </c>
      <c r="B142" s="14" t="s">
        <v>404</v>
      </c>
      <c r="C142" s="14"/>
      <c r="D142" s="14" t="s">
        <v>86</v>
      </c>
      <c r="E142" s="14" t="s">
        <v>29</v>
      </c>
      <c r="F142" s="70" t="s">
        <v>273</v>
      </c>
      <c r="G142" s="70" t="s">
        <v>274</v>
      </c>
      <c r="H142" s="17"/>
      <c r="I142" s="14"/>
      <c r="L142" s="1" t="s">
        <v>405</v>
      </c>
    </row>
    <row r="143" customFormat="false" ht="12" hidden="false" customHeight="false" outlineLevel="0" collapsed="false">
      <c r="A143" s="25" t="n">
        <f aca="false">ROW()-1</f>
        <v>142</v>
      </c>
      <c r="B143" s="14" t="s">
        <v>406</v>
      </c>
      <c r="C143" s="14"/>
      <c r="D143" s="14" t="s">
        <v>86</v>
      </c>
      <c r="E143" s="14" t="s">
        <v>29</v>
      </c>
      <c r="F143" s="70" t="s">
        <v>273</v>
      </c>
      <c r="G143" s="70" t="s">
        <v>274</v>
      </c>
      <c r="H143" s="17"/>
      <c r="I143" s="14"/>
      <c r="L143" s="1" t="s">
        <v>344</v>
      </c>
    </row>
    <row r="144" customFormat="false" ht="12" hidden="false" customHeight="false" outlineLevel="0" collapsed="false">
      <c r="A144" s="25" t="n">
        <f aca="false">ROW()-1</f>
        <v>143</v>
      </c>
      <c r="B144" s="14" t="s">
        <v>407</v>
      </c>
      <c r="C144" s="14"/>
      <c r="D144" s="14" t="s">
        <v>86</v>
      </c>
      <c r="E144" s="14" t="s">
        <v>29</v>
      </c>
      <c r="F144" s="70" t="s">
        <v>408</v>
      </c>
      <c r="G144" s="70" t="s">
        <v>182</v>
      </c>
      <c r="H144" s="17"/>
      <c r="I144" s="14"/>
      <c r="L144" s="1" t="s">
        <v>405</v>
      </c>
    </row>
    <row r="145" customFormat="false" ht="12" hidden="false" customHeight="false" outlineLevel="0" collapsed="false">
      <c r="A145" s="25" t="n">
        <f aca="false">ROW()-1</f>
        <v>144</v>
      </c>
      <c r="B145" s="14" t="s">
        <v>409</v>
      </c>
      <c r="C145" s="14"/>
      <c r="D145" s="14" t="s">
        <v>86</v>
      </c>
      <c r="E145" s="14" t="s">
        <v>29</v>
      </c>
      <c r="F145" s="70" t="s">
        <v>410</v>
      </c>
      <c r="G145" s="70" t="s">
        <v>411</v>
      </c>
      <c r="H145" s="17"/>
      <c r="I145" s="14"/>
      <c r="L145" s="1" t="s">
        <v>405</v>
      </c>
    </row>
    <row r="146" customFormat="false" ht="12" hidden="false" customHeight="false" outlineLevel="0" collapsed="false">
      <c r="A146" s="25" t="n">
        <f aca="false">ROW()-1</f>
        <v>145</v>
      </c>
      <c r="B146" s="14" t="s">
        <v>412</v>
      </c>
      <c r="C146" s="14"/>
      <c r="D146" s="14" t="s">
        <v>86</v>
      </c>
      <c r="E146" s="14" t="s">
        <v>29</v>
      </c>
      <c r="F146" s="70" t="s">
        <v>338</v>
      </c>
      <c r="G146" s="70" t="s">
        <v>339</v>
      </c>
      <c r="H146" s="17"/>
      <c r="I146" s="14"/>
      <c r="L146" s="1" t="s">
        <v>344</v>
      </c>
    </row>
    <row r="147" customFormat="false" ht="12" hidden="false" customHeight="false" outlineLevel="0" collapsed="false">
      <c r="A147" s="25" t="n">
        <f aca="false">ROW()-1</f>
        <v>146</v>
      </c>
      <c r="B147" s="14" t="s">
        <v>413</v>
      </c>
      <c r="C147" s="14"/>
      <c r="D147" s="14" t="s">
        <v>86</v>
      </c>
      <c r="E147" s="14" t="s">
        <v>29</v>
      </c>
      <c r="F147" s="70" t="s">
        <v>280</v>
      </c>
      <c r="G147" s="70" t="s">
        <v>281</v>
      </c>
      <c r="H147" s="17"/>
      <c r="I147" s="14"/>
      <c r="L147" s="1" t="s">
        <v>344</v>
      </c>
    </row>
  </sheetData>
  <autoFilter ref="A1:AA147"/>
  <printOptions headings="false" gridLines="false" gridLinesSet="true" horizontalCentered="true" verticalCentered="false"/>
  <pageMargins left="0.7875" right="0.7875" top="1.18125" bottom="0.984027777777778" header="0" footer="0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&amp;CUniversidad Autónoma de Yucatán
Facultad de Matemáticas
Secretaría Académica
Carga Académica Enero - Mayo 2015</oddHeader>
    <oddFooter>&amp;CCA de Álgebra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65"/>
  <sheetViews>
    <sheetView windowProtection="true" showFormulas="false" showGridLines="true" showRowColHeaders="true" showZeros="true" rightToLeft="false" tabSelected="false" showOutlineSymbols="true" defaultGridColor="true" view="normal" topLeftCell="J1" colorId="64" zoomScale="65" zoomScaleNormal="65" zoomScalePageLayoutView="100" workbookViewId="0">
      <pane xSplit="0" ySplit="1" topLeftCell="A50" activePane="bottomLeft" state="frozen"/>
      <selection pane="topLeft" activeCell="J1" activeCellId="0" sqref="J1"/>
      <selection pane="bottomLeft" activeCell="M51" activeCellId="0" sqref="M51"/>
    </sheetView>
  </sheetViews>
  <sheetFormatPr defaultRowHeight="12"/>
  <cols>
    <col collapsed="false" hidden="false" max="1" min="1" style="22" width="3.80612244897959"/>
    <col collapsed="false" hidden="false" max="2" min="2" style="22" width="32.4948979591837"/>
    <col collapsed="false" hidden="true" max="3" min="3" style="22" width="0"/>
    <col collapsed="false" hidden="false" max="4" min="4" style="71" width="24.8724489795918"/>
    <col collapsed="false" hidden="false" max="5" min="5" style="72" width="6.95408163265306"/>
    <col collapsed="false" hidden="false" max="6" min="6" style="71" width="24.3877551020408"/>
    <col collapsed="false" hidden="false" max="7" min="7" style="71" width="28.4030612244898"/>
    <col collapsed="false" hidden="false" max="8" min="8" style="73" width="18.1989795918367"/>
    <col collapsed="false" hidden="false" max="9" min="9" style="22" width="31.1581632653061"/>
    <col collapsed="false" hidden="false" max="10" min="10" style="72" width="10.9591836734694"/>
    <col collapsed="false" hidden="false" max="11" min="11" style="22" width="11.1479591836735"/>
    <col collapsed="false" hidden="false" max="12" min="12" style="22" width="8.86224489795918"/>
    <col collapsed="false" hidden="false" max="13" min="13" style="22" width="10.1938775510204"/>
    <col collapsed="false" hidden="false" max="14" min="14" style="22" width="14.1989795918367"/>
    <col collapsed="false" hidden="false" max="15" min="15" style="22" width="24.4897959183673"/>
    <col collapsed="false" hidden="false" max="16" min="16" style="22" width="12.9591836734694"/>
    <col collapsed="false" hidden="false" max="17" min="17" style="22" width="12.484693877551"/>
    <col collapsed="false" hidden="false" max="18" min="18" style="22" width="12.9591836734694"/>
    <col collapsed="false" hidden="false" max="19" min="19" style="22" width="12.8622448979592"/>
    <col collapsed="false" hidden="false" max="20" min="20" style="22" width="13.8163265306122"/>
    <col collapsed="false" hidden="false" max="21" min="21" style="22" width="13.5255102040816"/>
    <col collapsed="false" hidden="false" max="22" min="22" style="22" width="10.8622448979592"/>
    <col collapsed="false" hidden="false" max="23" min="23" style="22" width="10.9591836734694"/>
    <col collapsed="false" hidden="false" max="24" min="24" style="22" width="11.9132653061225"/>
    <col collapsed="false" hidden="false" max="25" min="25" style="22" width="6.66836734693878"/>
    <col collapsed="false" hidden="false" max="26" min="26" style="22" width="13.1479591836735"/>
    <col collapsed="false" hidden="false" max="27" min="27" style="22" width="14.1020408163265"/>
    <col collapsed="false" hidden="false" max="1025" min="28" style="22" width="11.25"/>
  </cols>
  <sheetData>
    <row r="1" customFormat="false" ht="12" hidden="false" customHeight="false" outlineLevel="0" collapsed="false">
      <c r="A1" s="74" t="s">
        <v>0</v>
      </c>
      <c r="B1" s="9" t="s">
        <v>1</v>
      </c>
      <c r="C1" s="9" t="s">
        <v>2</v>
      </c>
      <c r="D1" s="75" t="s">
        <v>3</v>
      </c>
      <c r="E1" s="9" t="s">
        <v>4</v>
      </c>
      <c r="F1" s="75" t="s">
        <v>5</v>
      </c>
      <c r="G1" s="75" t="s">
        <v>6</v>
      </c>
      <c r="H1" s="13" t="s">
        <v>7</v>
      </c>
      <c r="I1" s="9" t="s">
        <v>8</v>
      </c>
      <c r="J1" s="9" t="s">
        <v>9</v>
      </c>
      <c r="K1" s="9" t="s">
        <v>10</v>
      </c>
      <c r="L1" s="9" t="s">
        <v>414</v>
      </c>
      <c r="M1" s="9" t="s">
        <v>12</v>
      </c>
      <c r="N1" s="9" t="s">
        <v>13</v>
      </c>
      <c r="O1" s="76" t="s">
        <v>415</v>
      </c>
      <c r="P1" s="13" t="s">
        <v>14</v>
      </c>
      <c r="Q1" s="13" t="s">
        <v>15</v>
      </c>
      <c r="R1" s="13" t="s">
        <v>16</v>
      </c>
      <c r="S1" s="13" t="s">
        <v>17</v>
      </c>
      <c r="T1" s="13" t="s">
        <v>18</v>
      </c>
      <c r="U1" s="13" t="s">
        <v>19</v>
      </c>
      <c r="V1" s="13" t="s">
        <v>20</v>
      </c>
      <c r="W1" s="13" t="s">
        <v>21</v>
      </c>
      <c r="X1" s="13" t="s">
        <v>22</v>
      </c>
      <c r="Y1" s="13" t="s">
        <v>23</v>
      </c>
      <c r="Z1" s="13" t="s">
        <v>24</v>
      </c>
      <c r="AA1" s="13" t="s">
        <v>25</v>
      </c>
      <c r="AB1" s="22" t="s">
        <v>26</v>
      </c>
    </row>
    <row r="2" customFormat="false" ht="24" hidden="false" customHeight="false" outlineLevel="0" collapsed="false">
      <c r="A2" s="22" t="n">
        <f aca="false">ROW()-1</f>
        <v>1</v>
      </c>
      <c r="B2" s="77" t="s">
        <v>416</v>
      </c>
      <c r="C2" s="0"/>
      <c r="D2" s="71" t="s">
        <v>115</v>
      </c>
      <c r="E2" s="72" t="s">
        <v>417</v>
      </c>
      <c r="F2" s="71" t="s">
        <v>91</v>
      </c>
      <c r="G2" s="71" t="s">
        <v>92</v>
      </c>
      <c r="H2" s="73" t="s">
        <v>418</v>
      </c>
      <c r="I2" s="22" t="s">
        <v>419</v>
      </c>
      <c r="J2" s="72" t="n">
        <v>75</v>
      </c>
      <c r="K2" s="0"/>
      <c r="L2" s="22" t="n">
        <v>8</v>
      </c>
      <c r="M2" s="22" t="s">
        <v>42</v>
      </c>
      <c r="N2" s="22" t="s">
        <v>102</v>
      </c>
      <c r="O2" s="22" t="s">
        <v>341</v>
      </c>
      <c r="P2" s="0"/>
      <c r="Q2" s="0"/>
      <c r="R2" s="78" t="n">
        <v>10</v>
      </c>
      <c r="S2" s="0"/>
      <c r="T2" s="78" t="n">
        <v>10</v>
      </c>
      <c r="U2" s="0"/>
      <c r="V2" s="0"/>
      <c r="W2" s="0"/>
      <c r="X2" s="0"/>
      <c r="Y2" s="0"/>
      <c r="Z2" s="0"/>
      <c r="AA2" s="0"/>
      <c r="AB2" s="0"/>
    </row>
    <row r="3" customFormat="false" ht="12" hidden="false" customHeight="false" outlineLevel="0" collapsed="false">
      <c r="A3" s="22" t="n">
        <f aca="false">ROW()-1</f>
        <v>2</v>
      </c>
      <c r="B3" s="22" t="s">
        <v>420</v>
      </c>
      <c r="C3" s="0"/>
      <c r="D3" s="71" t="s">
        <v>115</v>
      </c>
      <c r="E3" s="72" t="s">
        <v>417</v>
      </c>
      <c r="F3" s="71" t="s">
        <v>91</v>
      </c>
      <c r="G3" s="71" t="s">
        <v>421</v>
      </c>
      <c r="H3" s="73" t="s">
        <v>418</v>
      </c>
      <c r="I3" s="22" t="s">
        <v>422</v>
      </c>
      <c r="J3" s="72" t="n">
        <v>75</v>
      </c>
      <c r="K3" s="0"/>
      <c r="L3" s="22" t="n">
        <v>7</v>
      </c>
      <c r="M3" s="22" t="s">
        <v>42</v>
      </c>
      <c r="N3" s="22" t="s">
        <v>102</v>
      </c>
      <c r="O3" s="22" t="s">
        <v>229</v>
      </c>
      <c r="P3" s="0"/>
      <c r="Q3" s="0"/>
      <c r="R3" s="78" t="n">
        <v>10</v>
      </c>
      <c r="S3" s="0"/>
      <c r="T3" s="78" t="n">
        <v>10</v>
      </c>
      <c r="U3" s="0"/>
      <c r="V3" s="0"/>
      <c r="W3" s="0"/>
      <c r="X3" s="0"/>
      <c r="Y3" s="0"/>
      <c r="Z3" s="0"/>
      <c r="AA3" s="0"/>
      <c r="AB3" s="0"/>
    </row>
    <row r="4" customFormat="false" ht="12" hidden="false" customHeight="false" outlineLevel="0" collapsed="false">
      <c r="A4" s="22" t="n">
        <f aca="false">ROW()-1</f>
        <v>3</v>
      </c>
      <c r="B4" s="77" t="s">
        <v>423</v>
      </c>
      <c r="C4" s="0"/>
      <c r="D4" s="71" t="s">
        <v>45</v>
      </c>
      <c r="E4" s="72" t="s">
        <v>417</v>
      </c>
      <c r="F4" s="71" t="s">
        <v>424</v>
      </c>
      <c r="G4" s="71" t="s">
        <v>425</v>
      </c>
      <c r="H4" s="73" t="s">
        <v>418</v>
      </c>
      <c r="I4" s="22" t="s">
        <v>426</v>
      </c>
      <c r="J4" s="72" t="n">
        <v>75</v>
      </c>
      <c r="K4" s="0"/>
      <c r="L4" s="22" t="n">
        <v>8</v>
      </c>
      <c r="M4" s="22" t="s">
        <v>42</v>
      </c>
      <c r="N4" s="22" t="s">
        <v>427</v>
      </c>
      <c r="O4" s="22" t="s">
        <v>341</v>
      </c>
      <c r="P4" s="0"/>
      <c r="Q4" s="0"/>
      <c r="R4" s="22" t="n">
        <v>20</v>
      </c>
      <c r="S4" s="0"/>
      <c r="T4" s="0"/>
      <c r="U4" s="0"/>
      <c r="V4" s="0"/>
      <c r="W4" s="0"/>
      <c r="X4" s="0"/>
      <c r="Y4" s="0"/>
      <c r="Z4" s="0"/>
      <c r="AA4" s="0"/>
      <c r="AB4" s="0"/>
    </row>
    <row r="5" customFormat="false" ht="12" hidden="false" customHeight="false" outlineLevel="0" collapsed="false">
      <c r="A5" s="22" t="n">
        <f aca="false">ROW()-1</f>
        <v>4</v>
      </c>
      <c r="B5" s="22" t="s">
        <v>428</v>
      </c>
      <c r="C5" s="0"/>
      <c r="D5" s="71" t="s">
        <v>429</v>
      </c>
      <c r="E5" s="72" t="s">
        <v>417</v>
      </c>
      <c r="F5" s="71" t="s">
        <v>371</v>
      </c>
      <c r="G5" s="71" t="s">
        <v>372</v>
      </c>
      <c r="H5" s="73" t="s">
        <v>418</v>
      </c>
      <c r="I5" s="22" t="s">
        <v>430</v>
      </c>
      <c r="J5" s="72" t="n">
        <v>60</v>
      </c>
      <c r="K5" s="0"/>
      <c r="L5" s="22" t="n">
        <v>7</v>
      </c>
      <c r="M5" s="22" t="s">
        <v>42</v>
      </c>
      <c r="N5" s="22" t="s">
        <v>102</v>
      </c>
      <c r="O5" s="22" t="s">
        <v>229</v>
      </c>
      <c r="P5" s="0"/>
      <c r="Q5" s="0"/>
      <c r="R5" s="78"/>
      <c r="S5" s="0"/>
      <c r="T5" s="0"/>
      <c r="U5" s="0"/>
      <c r="V5" s="0"/>
      <c r="W5" s="0"/>
      <c r="X5" s="0"/>
      <c r="Y5" s="0"/>
      <c r="Z5" s="0"/>
      <c r="AA5" s="0"/>
      <c r="AB5" s="0"/>
    </row>
    <row r="6" customFormat="false" ht="12" hidden="false" customHeight="false" outlineLevel="0" collapsed="false">
      <c r="A6" s="22" t="n">
        <f aca="false">ROW()-1</f>
        <v>5</v>
      </c>
      <c r="B6" s="77" t="s">
        <v>431</v>
      </c>
      <c r="C6" s="0"/>
      <c r="D6" s="71" t="s">
        <v>432</v>
      </c>
      <c r="E6" s="72" t="s">
        <v>417</v>
      </c>
      <c r="F6" s="71" t="s">
        <v>197</v>
      </c>
      <c r="G6" s="71" t="s">
        <v>198</v>
      </c>
      <c r="H6" s="73" t="s">
        <v>418</v>
      </c>
      <c r="I6" s="0"/>
      <c r="J6" s="72" t="n">
        <v>75</v>
      </c>
      <c r="K6" s="0"/>
      <c r="L6" s="22" t="n">
        <v>10</v>
      </c>
      <c r="M6" s="22" t="s">
        <v>42</v>
      </c>
      <c r="N6" s="22" t="s">
        <v>43</v>
      </c>
      <c r="O6" s="22" t="s">
        <v>433</v>
      </c>
      <c r="P6" s="78" t="n">
        <v>10</v>
      </c>
      <c r="Q6" s="0"/>
      <c r="R6" s="78" t="n">
        <v>10</v>
      </c>
      <c r="S6" s="0"/>
      <c r="T6" s="0"/>
      <c r="U6" s="0"/>
      <c r="V6" s="0"/>
      <c r="W6" s="0"/>
      <c r="X6" s="0"/>
      <c r="Y6" s="78" t="n">
        <v>10</v>
      </c>
      <c r="Z6" s="0"/>
      <c r="AA6" s="0"/>
      <c r="AB6" s="0"/>
    </row>
    <row r="7" customFormat="false" ht="12" hidden="false" customHeight="false" outlineLevel="0" collapsed="false">
      <c r="A7" s="22" t="n">
        <f aca="false">ROW()-1</f>
        <v>6</v>
      </c>
      <c r="B7" s="22" t="s">
        <v>434</v>
      </c>
      <c r="C7" s="0"/>
      <c r="D7" s="71" t="s">
        <v>45</v>
      </c>
      <c r="E7" s="72" t="s">
        <v>435</v>
      </c>
      <c r="F7" s="71" t="s">
        <v>91</v>
      </c>
      <c r="G7" s="71" t="s">
        <v>421</v>
      </c>
      <c r="H7" s="73" t="s">
        <v>418</v>
      </c>
      <c r="I7" s="0"/>
      <c r="J7" s="72" t="n">
        <v>30</v>
      </c>
      <c r="K7" s="0"/>
      <c r="L7" s="22" t="n">
        <v>2</v>
      </c>
      <c r="M7" s="22" t="s">
        <v>42</v>
      </c>
      <c r="N7" s="22" t="s">
        <v>43</v>
      </c>
      <c r="O7" s="22" t="s">
        <v>436</v>
      </c>
      <c r="P7" s="0"/>
      <c r="Q7" s="0"/>
      <c r="R7" s="22" t="n">
        <v>20</v>
      </c>
      <c r="S7" s="0"/>
      <c r="T7" s="0"/>
      <c r="U7" s="0"/>
      <c r="V7" s="0"/>
      <c r="W7" s="0"/>
      <c r="X7" s="0"/>
      <c r="Y7" s="0"/>
      <c r="Z7" s="0"/>
      <c r="AA7" s="0"/>
      <c r="AB7" s="0"/>
    </row>
    <row r="8" customFormat="false" ht="24" hidden="false" customHeight="false" outlineLevel="0" collapsed="false">
      <c r="A8" s="22" t="n">
        <f aca="false">ROW()-1</f>
        <v>7</v>
      </c>
      <c r="B8" s="22" t="s">
        <v>437</v>
      </c>
      <c r="C8" s="79" t="s">
        <v>45</v>
      </c>
      <c r="D8" s="71" t="s">
        <v>45</v>
      </c>
      <c r="E8" s="72" t="s">
        <v>435</v>
      </c>
      <c r="F8" s="71" t="s">
        <v>438</v>
      </c>
      <c r="G8" s="60" t="s">
        <v>231</v>
      </c>
      <c r="H8" s="73" t="s">
        <v>418</v>
      </c>
      <c r="I8" s="22" t="s">
        <v>439</v>
      </c>
      <c r="J8" s="72" t="n">
        <v>24</v>
      </c>
      <c r="K8" s="0"/>
      <c r="L8" s="22" t="n">
        <v>8</v>
      </c>
      <c r="M8" s="22" t="s">
        <v>42</v>
      </c>
      <c r="N8" s="80" t="s">
        <v>440</v>
      </c>
      <c r="O8" s="22" t="s">
        <v>441</v>
      </c>
      <c r="P8" s="0"/>
      <c r="Q8" s="0"/>
      <c r="R8" s="22" t="n">
        <v>20</v>
      </c>
      <c r="S8" s="0"/>
      <c r="T8" s="0"/>
      <c r="U8" s="0"/>
      <c r="V8" s="0"/>
      <c r="W8" s="0"/>
      <c r="X8" s="0"/>
      <c r="Y8" s="0"/>
      <c r="Z8" s="0"/>
      <c r="AA8" s="0"/>
      <c r="AB8" s="0"/>
    </row>
    <row r="9" customFormat="false" ht="24" hidden="false" customHeight="false" outlineLevel="0" collapsed="false">
      <c r="A9" s="22" t="n">
        <f aca="false">ROW()-1</f>
        <v>8</v>
      </c>
      <c r="B9" s="22" t="s">
        <v>442</v>
      </c>
      <c r="C9" s="0"/>
      <c r="D9" s="71" t="s">
        <v>45</v>
      </c>
      <c r="E9" s="72" t="s">
        <v>435</v>
      </c>
      <c r="F9" s="71" t="s">
        <v>438</v>
      </c>
      <c r="G9" s="60" t="s">
        <v>231</v>
      </c>
      <c r="H9" s="73" t="s">
        <v>418</v>
      </c>
      <c r="I9" s="22" t="s">
        <v>443</v>
      </c>
      <c r="J9" s="72" t="n">
        <v>30</v>
      </c>
      <c r="K9" s="0"/>
      <c r="L9" s="22" t="n">
        <v>0</v>
      </c>
      <c r="M9" s="22" t="s">
        <v>42</v>
      </c>
      <c r="N9" s="80" t="s">
        <v>440</v>
      </c>
      <c r="O9" s="22" t="s">
        <v>441</v>
      </c>
      <c r="P9" s="0"/>
      <c r="Q9" s="0"/>
      <c r="R9" s="22" t="n">
        <v>20</v>
      </c>
      <c r="S9" s="0"/>
      <c r="T9" s="0"/>
      <c r="U9" s="0"/>
      <c r="V9" s="0"/>
      <c r="W9" s="0"/>
      <c r="X9" s="0"/>
      <c r="Y9" s="0"/>
      <c r="Z9" s="0"/>
      <c r="AA9" s="0"/>
      <c r="AB9" s="0"/>
    </row>
    <row r="10" customFormat="false" ht="24" hidden="false" customHeight="false" outlineLevel="0" collapsed="false">
      <c r="A10" s="22" t="n">
        <f aca="false">ROW()-1</f>
        <v>9</v>
      </c>
      <c r="B10" s="77" t="s">
        <v>444</v>
      </c>
      <c r="C10" s="0"/>
      <c r="D10" s="71" t="s">
        <v>445</v>
      </c>
      <c r="E10" s="72" t="s">
        <v>446</v>
      </c>
      <c r="F10" s="81" t="s">
        <v>447</v>
      </c>
      <c r="G10" s="81" t="s">
        <v>448</v>
      </c>
      <c r="H10" s="73" t="s">
        <v>449</v>
      </c>
      <c r="I10" s="82" t="s">
        <v>450</v>
      </c>
      <c r="J10" s="72" t="n">
        <v>32</v>
      </c>
      <c r="K10" s="22" t="n">
        <v>32</v>
      </c>
      <c r="L10" s="22" t="n">
        <v>4</v>
      </c>
      <c r="M10" s="22" t="s">
        <v>60</v>
      </c>
      <c r="N10" s="22" t="s">
        <v>43</v>
      </c>
      <c r="P10" s="0"/>
      <c r="Q10" s="0"/>
      <c r="R10" s="0"/>
      <c r="S10" s="78" t="n">
        <v>10</v>
      </c>
      <c r="T10" s="0"/>
      <c r="U10" s="78" t="n">
        <v>20</v>
      </c>
      <c r="V10" s="0"/>
      <c r="W10" s="0"/>
      <c r="X10" s="0"/>
      <c r="Y10" s="0"/>
      <c r="Z10" s="0"/>
      <c r="AA10" s="0"/>
      <c r="AB10" s="0"/>
    </row>
    <row r="11" customFormat="false" ht="24" hidden="false" customHeight="false" outlineLevel="0" collapsed="false">
      <c r="A11" s="22" t="n">
        <f aca="false">ROW()-1</f>
        <v>10</v>
      </c>
      <c r="B11" s="77" t="s">
        <v>451</v>
      </c>
      <c r="C11" s="0"/>
      <c r="D11" s="71" t="s">
        <v>445</v>
      </c>
      <c r="E11" s="72" t="s">
        <v>446</v>
      </c>
      <c r="F11" s="81" t="s">
        <v>447</v>
      </c>
      <c r="G11" s="81" t="s">
        <v>448</v>
      </c>
      <c r="H11" s="73" t="s">
        <v>449</v>
      </c>
      <c r="I11" s="82" t="s">
        <v>450</v>
      </c>
      <c r="J11" s="72" t="n">
        <v>32</v>
      </c>
      <c r="K11" s="22" t="n">
        <v>32</v>
      </c>
      <c r="L11" s="22" t="n">
        <v>4</v>
      </c>
      <c r="M11" s="22" t="s">
        <v>60</v>
      </c>
      <c r="N11" s="22" t="s">
        <v>43</v>
      </c>
      <c r="P11" s="0"/>
      <c r="Q11" s="0"/>
      <c r="R11" s="0"/>
      <c r="S11" s="78" t="n">
        <v>10</v>
      </c>
      <c r="T11" s="0"/>
      <c r="U11" s="78" t="n">
        <v>20</v>
      </c>
      <c r="V11" s="0"/>
      <c r="W11" s="0"/>
      <c r="X11" s="0"/>
      <c r="Y11" s="0"/>
      <c r="Z11" s="0"/>
      <c r="AA11" s="0"/>
      <c r="AB11" s="0"/>
    </row>
    <row r="12" customFormat="false" ht="24" hidden="false" customHeight="false" outlineLevel="0" collapsed="false">
      <c r="A12" s="22" t="n">
        <f aca="false">ROW()-1</f>
        <v>11</v>
      </c>
      <c r="B12" s="22" t="s">
        <v>452</v>
      </c>
      <c r="C12" s="79" t="s">
        <v>37</v>
      </c>
      <c r="D12" s="71" t="s">
        <v>37</v>
      </c>
      <c r="E12" s="72" t="s">
        <v>435</v>
      </c>
      <c r="F12" s="71" t="s">
        <v>453</v>
      </c>
      <c r="G12" s="60" t="s">
        <v>353</v>
      </c>
      <c r="H12" s="73" t="s">
        <v>449</v>
      </c>
      <c r="I12" s="71" t="s">
        <v>454</v>
      </c>
      <c r="J12" s="72" t="n">
        <v>24</v>
      </c>
      <c r="K12" s="0"/>
      <c r="L12" s="0"/>
      <c r="M12" s="22" t="s">
        <v>42</v>
      </c>
      <c r="N12" s="80" t="s">
        <v>440</v>
      </c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</row>
    <row r="13" customFormat="false" ht="12" hidden="false" customHeight="false" outlineLevel="0" collapsed="false">
      <c r="A13" s="22" t="n">
        <f aca="false">ROW()-1</f>
        <v>12</v>
      </c>
      <c r="B13" s="22" t="s">
        <v>437</v>
      </c>
      <c r="C13" s="79" t="s">
        <v>37</v>
      </c>
      <c r="D13" s="71" t="s">
        <v>37</v>
      </c>
      <c r="E13" s="72" t="s">
        <v>435</v>
      </c>
      <c r="F13" s="71" t="s">
        <v>455</v>
      </c>
      <c r="G13" s="71" t="s">
        <v>117</v>
      </c>
      <c r="H13" s="73" t="s">
        <v>449</v>
      </c>
      <c r="I13" s="71" t="s">
        <v>456</v>
      </c>
      <c r="J13" s="72" t="n">
        <v>24</v>
      </c>
      <c r="K13" s="0"/>
      <c r="L13" s="0"/>
      <c r="M13" s="22" t="s">
        <v>42</v>
      </c>
      <c r="N13" s="22" t="s">
        <v>440</v>
      </c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</row>
    <row r="14" customFormat="false" ht="12" hidden="false" customHeight="false" outlineLevel="0" collapsed="false">
      <c r="A14" s="22" t="n">
        <f aca="false">ROW()-1</f>
        <v>13</v>
      </c>
      <c r="B14" s="77" t="s">
        <v>457</v>
      </c>
      <c r="C14" s="71" t="s">
        <v>458</v>
      </c>
      <c r="D14" s="71" t="s">
        <v>459</v>
      </c>
      <c r="E14" s="72" t="s">
        <v>417</v>
      </c>
      <c r="F14" s="71" t="s">
        <v>460</v>
      </c>
      <c r="G14" s="71" t="s">
        <v>347</v>
      </c>
      <c r="H14" s="73" t="s">
        <v>461</v>
      </c>
      <c r="I14" s="71"/>
      <c r="J14" s="83" t="n">
        <v>75</v>
      </c>
      <c r="K14" s="0"/>
      <c r="L14" s="78" t="n">
        <v>7</v>
      </c>
      <c r="M14" s="22" t="s">
        <v>42</v>
      </c>
      <c r="N14" s="22" t="s">
        <v>102</v>
      </c>
      <c r="O14" s="0"/>
      <c r="P14" s="0"/>
      <c r="Q14" s="0"/>
      <c r="R14" s="0"/>
      <c r="S14" s="0"/>
      <c r="T14" s="22" t="n">
        <v>25</v>
      </c>
      <c r="U14" s="0"/>
      <c r="V14" s="0"/>
      <c r="W14" s="0"/>
      <c r="X14" s="0"/>
      <c r="Y14" s="0"/>
      <c r="Z14" s="0"/>
      <c r="AA14" s="0"/>
      <c r="AB14" s="0"/>
    </row>
    <row r="15" customFormat="false" ht="24" hidden="false" customHeight="false" outlineLevel="0" collapsed="false">
      <c r="A15" s="22" t="n">
        <f aca="false">ROW()-1</f>
        <v>14</v>
      </c>
      <c r="B15" s="77" t="s">
        <v>462</v>
      </c>
      <c r="C15" s="71" t="s">
        <v>463</v>
      </c>
      <c r="D15" s="71" t="s">
        <v>464</v>
      </c>
      <c r="E15" s="72" t="s">
        <v>417</v>
      </c>
      <c r="F15" s="84" t="s">
        <v>465</v>
      </c>
      <c r="G15" s="84" t="s">
        <v>466</v>
      </c>
      <c r="H15" s="73" t="s">
        <v>449</v>
      </c>
      <c r="I15" s="85" t="s">
        <v>450</v>
      </c>
      <c r="J15" s="83" t="n">
        <v>75</v>
      </c>
      <c r="K15" s="0"/>
      <c r="L15" s="22" t="n">
        <v>7</v>
      </c>
      <c r="M15" s="22" t="s">
        <v>42</v>
      </c>
      <c r="N15" s="22" t="s">
        <v>102</v>
      </c>
      <c r="O15" s="0"/>
      <c r="P15" s="0"/>
      <c r="Q15" s="0"/>
      <c r="R15" s="0"/>
      <c r="S15" s="0"/>
      <c r="T15" s="22" t="n">
        <v>25</v>
      </c>
      <c r="U15" s="0"/>
      <c r="V15" s="0"/>
      <c r="W15" s="0"/>
      <c r="X15" s="0"/>
      <c r="Y15" s="0"/>
      <c r="Z15" s="0"/>
      <c r="AA15" s="0"/>
      <c r="AB15" s="0"/>
    </row>
    <row r="16" customFormat="false" ht="24" hidden="false" customHeight="false" outlineLevel="0" collapsed="false">
      <c r="A16" s="22" t="n">
        <f aca="false">ROW()-1</f>
        <v>15</v>
      </c>
      <c r="B16" s="86" t="s">
        <v>467</v>
      </c>
      <c r="C16" s="71" t="s">
        <v>463</v>
      </c>
      <c r="D16" s="71" t="s">
        <v>459</v>
      </c>
      <c r="E16" s="72" t="s">
        <v>417</v>
      </c>
      <c r="F16" s="71" t="s">
        <v>468</v>
      </c>
      <c r="G16" s="71" t="s">
        <v>469</v>
      </c>
      <c r="H16" s="73" t="s">
        <v>449</v>
      </c>
      <c r="I16" s="71"/>
      <c r="J16" s="72" t="n">
        <v>75</v>
      </c>
      <c r="K16" s="0"/>
      <c r="L16" s="22" t="n">
        <v>7</v>
      </c>
      <c r="M16" s="22" t="s">
        <v>42</v>
      </c>
      <c r="N16" s="22" t="s">
        <v>102</v>
      </c>
      <c r="O16" s="0"/>
      <c r="P16" s="0"/>
      <c r="Q16" s="0"/>
      <c r="R16" s="0"/>
      <c r="S16" s="0"/>
      <c r="T16" s="22" t="n">
        <v>25</v>
      </c>
      <c r="U16" s="0"/>
      <c r="V16" s="0"/>
      <c r="W16" s="0"/>
      <c r="X16" s="0"/>
      <c r="Y16" s="0"/>
      <c r="Z16" s="0"/>
      <c r="AA16" s="0"/>
      <c r="AB16" s="0"/>
    </row>
    <row r="17" customFormat="false" ht="24" hidden="false" customHeight="false" outlineLevel="0" collapsed="false">
      <c r="A17" s="22" t="n">
        <f aca="false">ROW()-1</f>
        <v>16</v>
      </c>
      <c r="B17" s="77" t="s">
        <v>470</v>
      </c>
      <c r="C17" s="71" t="s">
        <v>463</v>
      </c>
      <c r="D17" s="71" t="s">
        <v>471</v>
      </c>
      <c r="E17" s="72" t="s">
        <v>417</v>
      </c>
      <c r="F17" s="71" t="s">
        <v>472</v>
      </c>
      <c r="G17" s="87" t="s">
        <v>473</v>
      </c>
      <c r="H17" s="73" t="s">
        <v>449</v>
      </c>
      <c r="I17" s="71"/>
      <c r="J17" s="72" t="n">
        <v>75</v>
      </c>
      <c r="K17" s="0"/>
      <c r="L17" s="22" t="n">
        <v>7</v>
      </c>
      <c r="M17" s="22" t="s">
        <v>42</v>
      </c>
      <c r="N17" s="22" t="s">
        <v>102</v>
      </c>
      <c r="O17" s="0"/>
      <c r="P17" s="0"/>
      <c r="Q17" s="0"/>
      <c r="R17" s="0"/>
      <c r="S17" s="0"/>
      <c r="T17" s="22" t="n">
        <v>25</v>
      </c>
      <c r="U17" s="0"/>
      <c r="V17" s="0"/>
      <c r="W17" s="0"/>
      <c r="X17" s="0"/>
      <c r="Y17" s="0"/>
      <c r="Z17" s="0"/>
      <c r="AA17" s="0"/>
      <c r="AB17" s="0"/>
    </row>
    <row r="18" customFormat="false" ht="12" hidden="false" customHeight="false" outlineLevel="0" collapsed="false">
      <c r="A18" s="22" t="n">
        <f aca="false">ROW()-1</f>
        <v>17</v>
      </c>
      <c r="B18" s="77" t="s">
        <v>474</v>
      </c>
      <c r="C18" s="0"/>
      <c r="D18" s="71" t="s">
        <v>159</v>
      </c>
      <c r="E18" s="72" t="s">
        <v>417</v>
      </c>
      <c r="F18" s="71" t="s">
        <v>475</v>
      </c>
      <c r="G18" s="71" t="s">
        <v>476</v>
      </c>
      <c r="H18" s="73" t="s">
        <v>477</v>
      </c>
      <c r="I18" s="22" t="s">
        <v>478</v>
      </c>
      <c r="J18" s="72" t="n">
        <v>64</v>
      </c>
      <c r="K18" s="22" t="n">
        <v>64</v>
      </c>
      <c r="L18" s="22" t="n">
        <v>8</v>
      </c>
      <c r="M18" s="22" t="s">
        <v>162</v>
      </c>
      <c r="N18" s="22" t="s">
        <v>102</v>
      </c>
      <c r="O18" s="22" t="s">
        <v>341</v>
      </c>
      <c r="P18" s="22" t="n">
        <v>10</v>
      </c>
      <c r="Q18" s="22" t="n">
        <v>15</v>
      </c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</row>
    <row r="19" customFormat="false" ht="24" hidden="false" customHeight="false" outlineLevel="0" collapsed="false">
      <c r="A19" s="22" t="n">
        <f aca="false">ROW()-1</f>
        <v>18</v>
      </c>
      <c r="B19" s="77" t="s">
        <v>479</v>
      </c>
      <c r="C19" s="0"/>
      <c r="D19" s="71" t="s">
        <v>159</v>
      </c>
      <c r="E19" s="72" t="s">
        <v>417</v>
      </c>
      <c r="F19" s="71" t="s">
        <v>363</v>
      </c>
      <c r="G19" s="71" t="s">
        <v>364</v>
      </c>
      <c r="H19" s="73" t="s">
        <v>477</v>
      </c>
      <c r="I19" s="0"/>
      <c r="J19" s="72" t="n">
        <v>72</v>
      </c>
      <c r="K19" s="22" t="n">
        <v>56</v>
      </c>
      <c r="L19" s="22" t="n">
        <v>8</v>
      </c>
      <c r="M19" s="22" t="s">
        <v>162</v>
      </c>
      <c r="N19" s="22" t="s">
        <v>102</v>
      </c>
      <c r="O19" s="77" t="s">
        <v>480</v>
      </c>
      <c r="P19" s="22" t="n">
        <v>8</v>
      </c>
      <c r="Q19" s="22" t="n">
        <v>10</v>
      </c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</row>
    <row r="20" customFormat="false" ht="41.25" hidden="false" customHeight="true" outlineLevel="0" collapsed="false">
      <c r="A20" s="22" t="n">
        <f aca="false">ROW()-1</f>
        <v>19</v>
      </c>
      <c r="B20" s="77" t="s">
        <v>481</v>
      </c>
      <c r="C20" s="0"/>
      <c r="D20" s="77" t="s">
        <v>482</v>
      </c>
      <c r="E20" s="72" t="s">
        <v>417</v>
      </c>
      <c r="F20" s="71" t="s">
        <v>483</v>
      </c>
      <c r="G20" s="71" t="s">
        <v>484</v>
      </c>
      <c r="H20" s="73" t="s">
        <v>477</v>
      </c>
      <c r="I20" s="0"/>
      <c r="J20" s="72" t="n">
        <v>64</v>
      </c>
      <c r="K20" s="22" t="n">
        <v>96</v>
      </c>
      <c r="L20" s="22" t="n">
        <v>10</v>
      </c>
      <c r="M20" s="22" t="s">
        <v>162</v>
      </c>
      <c r="N20" s="22" t="s">
        <v>102</v>
      </c>
      <c r="O20" s="0"/>
      <c r="P20" s="22" t="n">
        <v>5</v>
      </c>
      <c r="Q20" s="22" t="n">
        <v>5</v>
      </c>
      <c r="R20" s="22" t="n">
        <v>5</v>
      </c>
      <c r="S20" s="0"/>
      <c r="T20" s="22" t="n">
        <v>5</v>
      </c>
      <c r="U20" s="0"/>
      <c r="V20" s="0"/>
      <c r="W20" s="0"/>
      <c r="X20" s="0"/>
      <c r="Y20" s="22" t="n">
        <v>4</v>
      </c>
      <c r="Z20" s="0"/>
      <c r="AA20" s="0"/>
      <c r="AB20" s="0"/>
    </row>
    <row r="21" customFormat="false" ht="23.25" hidden="false" customHeight="true" outlineLevel="0" collapsed="false">
      <c r="A21" s="22" t="n">
        <f aca="false">ROW()-1</f>
        <v>20</v>
      </c>
      <c r="B21" s="77" t="s">
        <v>485</v>
      </c>
      <c r="C21" s="0"/>
      <c r="D21" s="77" t="s">
        <v>482</v>
      </c>
      <c r="E21" s="72" t="s">
        <v>417</v>
      </c>
      <c r="F21" s="71" t="s">
        <v>486</v>
      </c>
      <c r="G21" s="71" t="s">
        <v>487</v>
      </c>
      <c r="H21" s="73" t="s">
        <v>477</v>
      </c>
      <c r="I21" s="77" t="s">
        <v>488</v>
      </c>
      <c r="J21" s="72" t="n">
        <v>64</v>
      </c>
      <c r="K21" s="22" t="n">
        <v>96</v>
      </c>
      <c r="L21" s="22" t="n">
        <v>10</v>
      </c>
      <c r="M21" s="22" t="s">
        <v>162</v>
      </c>
      <c r="N21" s="80" t="s">
        <v>440</v>
      </c>
      <c r="O21" s="77" t="s">
        <v>489</v>
      </c>
      <c r="P21" s="22" t="n">
        <v>5</v>
      </c>
      <c r="Q21" s="22" t="n">
        <v>5</v>
      </c>
      <c r="R21" s="22" t="n">
        <v>5</v>
      </c>
      <c r="S21" s="0"/>
      <c r="T21" s="22" t="n">
        <v>5</v>
      </c>
      <c r="U21" s="0"/>
      <c r="V21" s="0"/>
      <c r="W21" s="0"/>
      <c r="X21" s="0"/>
      <c r="Y21" s="22" t="n">
        <v>4</v>
      </c>
      <c r="Z21" s="0"/>
      <c r="AA21" s="0"/>
      <c r="AB21" s="0"/>
    </row>
    <row r="22" customFormat="false" ht="12" hidden="false" customHeight="false" outlineLevel="0" collapsed="false">
      <c r="A22" s="22" t="n">
        <f aca="false">ROW()-1</f>
        <v>21</v>
      </c>
      <c r="B22" s="77" t="s">
        <v>490</v>
      </c>
      <c r="C22" s="0"/>
      <c r="D22" s="71" t="s">
        <v>159</v>
      </c>
      <c r="E22" s="72" t="s">
        <v>491</v>
      </c>
      <c r="F22" s="71" t="s">
        <v>492</v>
      </c>
      <c r="G22" s="71" t="s">
        <v>493</v>
      </c>
      <c r="H22" s="73" t="s">
        <v>477</v>
      </c>
      <c r="I22" s="22" t="s">
        <v>494</v>
      </c>
      <c r="J22" s="72" t="n">
        <v>72</v>
      </c>
      <c r="K22" s="22" t="n">
        <v>56</v>
      </c>
      <c r="L22" s="22" t="n">
        <v>8</v>
      </c>
      <c r="M22" s="22" t="s">
        <v>162</v>
      </c>
      <c r="N22" s="22" t="s">
        <v>495</v>
      </c>
      <c r="O22" s="77" t="s">
        <v>496</v>
      </c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</row>
    <row r="23" customFormat="false" ht="12" hidden="false" customHeight="false" outlineLevel="0" collapsed="false">
      <c r="A23" s="22" t="n">
        <f aca="false">ROW()-1</f>
        <v>22</v>
      </c>
      <c r="B23" s="77" t="s">
        <v>452</v>
      </c>
      <c r="C23" s="88"/>
      <c r="D23" s="71" t="s">
        <v>497</v>
      </c>
      <c r="E23" s="72" t="s">
        <v>435</v>
      </c>
      <c r="F23" s="71" t="s">
        <v>280</v>
      </c>
      <c r="G23" s="71" t="s">
        <v>281</v>
      </c>
      <c r="H23" s="73" t="s">
        <v>477</v>
      </c>
      <c r="I23" s="0"/>
      <c r="J23" s="72" t="n">
        <v>24</v>
      </c>
      <c r="K23" s="0"/>
      <c r="L23" s="0"/>
      <c r="M23" s="22" t="s">
        <v>162</v>
      </c>
      <c r="N23" s="22" t="s">
        <v>440</v>
      </c>
      <c r="O23" s="0"/>
      <c r="P23" s="22" t="n">
        <v>20</v>
      </c>
      <c r="Q23" s="22" t="n">
        <v>20</v>
      </c>
      <c r="R23" s="22" t="n">
        <v>20</v>
      </c>
      <c r="S23" s="0"/>
      <c r="T23" s="0"/>
      <c r="U23" s="0"/>
      <c r="V23" s="0"/>
      <c r="W23" s="0"/>
      <c r="X23" s="0"/>
      <c r="Y23" s="0"/>
      <c r="Z23" s="0"/>
      <c r="AA23" s="0"/>
      <c r="AB23" s="0"/>
    </row>
    <row r="24" customFormat="false" ht="12" hidden="false" customHeight="false" outlineLevel="0" collapsed="false">
      <c r="A24" s="22" t="n">
        <f aca="false">ROW()-1</f>
        <v>23</v>
      </c>
      <c r="B24" s="77" t="s">
        <v>437</v>
      </c>
      <c r="C24" s="0"/>
      <c r="D24" s="71" t="s">
        <v>159</v>
      </c>
      <c r="E24" s="72" t="s">
        <v>435</v>
      </c>
      <c r="F24" s="71" t="s">
        <v>225</v>
      </c>
      <c r="G24" s="71" t="s">
        <v>226</v>
      </c>
      <c r="H24" s="73" t="s">
        <v>477</v>
      </c>
      <c r="I24" s="0"/>
      <c r="J24" s="72" t="n">
        <v>24</v>
      </c>
      <c r="K24" s="0"/>
      <c r="L24" s="0"/>
      <c r="M24" s="22" t="s">
        <v>162</v>
      </c>
      <c r="N24" s="22" t="s">
        <v>440</v>
      </c>
      <c r="O24" s="0"/>
      <c r="P24" s="22" t="n">
        <v>20</v>
      </c>
      <c r="Q24" s="22" t="n">
        <v>20</v>
      </c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</row>
    <row r="25" customFormat="false" ht="12" hidden="false" customHeight="false" outlineLevel="0" collapsed="false">
      <c r="A25" s="22" t="n">
        <f aca="false">ROW()-1</f>
        <v>24</v>
      </c>
      <c r="B25" s="89" t="s">
        <v>498</v>
      </c>
      <c r="C25" s="79" t="s">
        <v>499</v>
      </c>
      <c r="D25" s="60" t="s">
        <v>120</v>
      </c>
      <c r="E25" s="79" t="s">
        <v>491</v>
      </c>
      <c r="F25" s="90" t="s">
        <v>263</v>
      </c>
      <c r="G25" s="90" t="s">
        <v>500</v>
      </c>
      <c r="H25" s="73" t="s">
        <v>501</v>
      </c>
      <c r="I25" s="77" t="s">
        <v>502</v>
      </c>
      <c r="J25" s="72" t="n">
        <v>72</v>
      </c>
      <c r="K25" s="22" t="n">
        <v>40</v>
      </c>
      <c r="L25" s="22" t="n">
        <v>7</v>
      </c>
      <c r="M25" s="22" t="s">
        <v>162</v>
      </c>
      <c r="N25" s="22" t="s">
        <v>43</v>
      </c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</row>
    <row r="26" customFormat="false" ht="12" hidden="false" customHeight="false" outlineLevel="0" collapsed="false">
      <c r="A26" s="22" t="n">
        <f aca="false">ROW()-1</f>
        <v>25</v>
      </c>
      <c r="B26" s="89" t="s">
        <v>503</v>
      </c>
      <c r="C26" s="79" t="s">
        <v>499</v>
      </c>
      <c r="D26" s="60" t="s">
        <v>120</v>
      </c>
      <c r="E26" s="79" t="s">
        <v>491</v>
      </c>
      <c r="F26" s="60" t="s">
        <v>225</v>
      </c>
      <c r="G26" s="60" t="s">
        <v>504</v>
      </c>
      <c r="H26" s="73" t="s">
        <v>501</v>
      </c>
      <c r="I26" s="77" t="s">
        <v>502</v>
      </c>
      <c r="J26" s="72" t="n">
        <v>72</v>
      </c>
      <c r="K26" s="22" t="n">
        <v>40</v>
      </c>
      <c r="L26" s="22" t="n">
        <v>7</v>
      </c>
      <c r="M26" s="22" t="s">
        <v>162</v>
      </c>
      <c r="N26" s="22" t="s">
        <v>43</v>
      </c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</row>
    <row r="27" customFormat="false" ht="12" hidden="false" customHeight="false" outlineLevel="0" collapsed="false">
      <c r="A27" s="22" t="n">
        <f aca="false">ROW()-1</f>
        <v>26</v>
      </c>
      <c r="B27" s="89" t="s">
        <v>505</v>
      </c>
      <c r="C27" s="79" t="s">
        <v>506</v>
      </c>
      <c r="D27" s="60" t="s">
        <v>120</v>
      </c>
      <c r="E27" s="79" t="s">
        <v>491</v>
      </c>
      <c r="F27" s="60" t="s">
        <v>507</v>
      </c>
      <c r="G27" s="60" t="s">
        <v>182</v>
      </c>
      <c r="H27" s="73" t="s">
        <v>501</v>
      </c>
      <c r="I27" s="77" t="s">
        <v>502</v>
      </c>
      <c r="J27" s="72" t="n">
        <v>72</v>
      </c>
      <c r="K27" s="22" t="n">
        <v>40</v>
      </c>
      <c r="L27" s="22" t="n">
        <v>7</v>
      </c>
      <c r="M27" s="22" t="s">
        <v>162</v>
      </c>
      <c r="N27" s="22" t="s">
        <v>43</v>
      </c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</row>
    <row r="28" customFormat="false" ht="24" hidden="false" customHeight="false" outlineLevel="0" collapsed="false">
      <c r="A28" s="22" t="n">
        <f aca="false">ROW()-1</f>
        <v>27</v>
      </c>
      <c r="B28" s="91" t="s">
        <v>508</v>
      </c>
      <c r="C28" s="79" t="s">
        <v>506</v>
      </c>
      <c r="D28" s="89"/>
      <c r="E28" s="79" t="s">
        <v>506</v>
      </c>
      <c r="F28" s="89" t="s">
        <v>509</v>
      </c>
      <c r="G28" s="92" t="s">
        <v>510</v>
      </c>
      <c r="H28" s="73" t="s">
        <v>501</v>
      </c>
      <c r="I28" s="86" t="s">
        <v>511</v>
      </c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</row>
    <row r="29" customFormat="false" ht="12" hidden="false" customHeight="false" outlineLevel="0" collapsed="false">
      <c r="A29" s="22" t="n">
        <f aca="false">ROW()-1</f>
        <v>28</v>
      </c>
      <c r="B29" s="89" t="s">
        <v>512</v>
      </c>
      <c r="C29" s="65" t="s">
        <v>499</v>
      </c>
      <c r="D29" s="60" t="s">
        <v>86</v>
      </c>
      <c r="E29" s="65" t="n">
        <v>4.5</v>
      </c>
      <c r="F29" s="89" t="s">
        <v>513</v>
      </c>
      <c r="G29" s="89" t="s">
        <v>274</v>
      </c>
      <c r="H29" s="73" t="s">
        <v>501</v>
      </c>
      <c r="I29" s="93"/>
      <c r="J29" s="72" t="n">
        <v>72</v>
      </c>
      <c r="K29" s="22" t="n">
        <v>8</v>
      </c>
      <c r="L29" s="22" t="n">
        <v>5</v>
      </c>
      <c r="M29" s="22" t="s">
        <v>60</v>
      </c>
      <c r="N29" s="22" t="s">
        <v>514</v>
      </c>
      <c r="O29" s="0"/>
      <c r="P29" s="0"/>
      <c r="Q29" s="0"/>
      <c r="R29" s="0"/>
      <c r="S29" s="0"/>
      <c r="T29" s="0"/>
      <c r="U29" s="0"/>
      <c r="V29" s="22" t="n">
        <v>40</v>
      </c>
      <c r="W29" s="0"/>
      <c r="X29" s="0"/>
      <c r="Y29" s="0"/>
      <c r="Z29" s="0"/>
      <c r="AA29" s="0"/>
      <c r="AB29" s="0"/>
    </row>
    <row r="30" customFormat="false" ht="12" hidden="false" customHeight="false" outlineLevel="0" collapsed="false">
      <c r="A30" s="94" t="n">
        <f aca="false">ROW()-1</f>
        <v>29</v>
      </c>
      <c r="B30" s="22" t="s">
        <v>452</v>
      </c>
      <c r="D30" s="60" t="s">
        <v>293</v>
      </c>
      <c r="E30" s="72" t="s">
        <v>515</v>
      </c>
      <c r="F30" s="71" t="s">
        <v>181</v>
      </c>
      <c r="G30" s="71" t="s">
        <v>182</v>
      </c>
      <c r="H30" s="95" t="s">
        <v>123</v>
      </c>
      <c r="I30" s="0"/>
      <c r="J30" s="72" t="n">
        <v>24</v>
      </c>
      <c r="K30" s="0"/>
      <c r="L30" s="0"/>
      <c r="M30" s="22" t="s">
        <v>42</v>
      </c>
      <c r="N30" s="22" t="s">
        <v>43</v>
      </c>
      <c r="O30" s="62"/>
      <c r="P30" s="62"/>
      <c r="Q30" s="62"/>
      <c r="R30" s="62"/>
      <c r="S30" s="62"/>
      <c r="T30" s="62"/>
      <c r="U30" s="62"/>
      <c r="V30" s="62"/>
      <c r="W30" s="0"/>
      <c r="X30" s="62" t="n">
        <v>35</v>
      </c>
      <c r="Y30" s="62"/>
      <c r="Z30" s="62"/>
      <c r="AA30" s="62"/>
      <c r="AB30" s="22" t="n">
        <f aca="false">SUM(O30:AA30)</f>
        <v>35</v>
      </c>
    </row>
    <row r="31" customFormat="false" ht="12" hidden="false" customHeight="false" outlineLevel="0" collapsed="false">
      <c r="A31" s="94" t="n">
        <f aca="false">ROW()-1</f>
        <v>30</v>
      </c>
      <c r="B31" s="22" t="s">
        <v>437</v>
      </c>
      <c r="D31" s="60" t="s">
        <v>293</v>
      </c>
      <c r="E31" s="72" t="s">
        <v>515</v>
      </c>
      <c r="F31" s="71" t="s">
        <v>246</v>
      </c>
      <c r="G31" s="71" t="s">
        <v>247</v>
      </c>
      <c r="H31" s="95" t="s">
        <v>123</v>
      </c>
      <c r="I31" s="0"/>
      <c r="J31" s="72" t="n">
        <v>24</v>
      </c>
      <c r="K31" s="0"/>
      <c r="L31" s="0"/>
      <c r="M31" s="22" t="s">
        <v>42</v>
      </c>
      <c r="N31" s="22" t="s">
        <v>43</v>
      </c>
      <c r="O31" s="62"/>
      <c r="P31" s="62"/>
      <c r="Q31" s="62"/>
      <c r="R31" s="62"/>
      <c r="S31" s="62"/>
      <c r="T31" s="62"/>
      <c r="U31" s="62"/>
      <c r="V31" s="62"/>
      <c r="W31" s="0"/>
      <c r="X31" s="62" t="n">
        <v>35</v>
      </c>
      <c r="Y31" s="62"/>
      <c r="Z31" s="62"/>
      <c r="AA31" s="62"/>
      <c r="AB31" s="22" t="n">
        <f aca="false">SUM(O31:AA31)</f>
        <v>35</v>
      </c>
    </row>
    <row r="32" customFormat="false" ht="36" hidden="false" customHeight="false" outlineLevel="0" collapsed="false">
      <c r="A32" s="94" t="n">
        <f aca="false">ROW()-1</f>
        <v>31</v>
      </c>
      <c r="B32" s="96" t="s">
        <v>516</v>
      </c>
      <c r="C32" s="0"/>
      <c r="D32" s="77" t="s">
        <v>28</v>
      </c>
      <c r="E32" s="65" t="s">
        <v>62</v>
      </c>
      <c r="F32" s="71" t="s">
        <v>189</v>
      </c>
      <c r="G32" s="71" t="s">
        <v>190</v>
      </c>
      <c r="H32" s="73" t="s">
        <v>517</v>
      </c>
      <c r="I32" s="77" t="s">
        <v>518</v>
      </c>
      <c r="J32" s="97" t="n">
        <v>64</v>
      </c>
      <c r="K32" s="97" t="n">
        <v>64</v>
      </c>
      <c r="L32" s="65" t="n">
        <v>8</v>
      </c>
      <c r="M32" s="22" t="s">
        <v>60</v>
      </c>
      <c r="N32" s="72" t="s">
        <v>228</v>
      </c>
      <c r="O32" s="77" t="s">
        <v>519</v>
      </c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65" t="n">
        <v>20</v>
      </c>
      <c r="AB32" s="0"/>
    </row>
    <row r="33" customFormat="false" ht="24" hidden="false" customHeight="false" outlineLevel="0" collapsed="false">
      <c r="A33" s="94" t="n">
        <f aca="false">ROW()-1</f>
        <v>32</v>
      </c>
      <c r="B33" s="89" t="s">
        <v>520</v>
      </c>
      <c r="C33" s="0"/>
      <c r="D33" s="77" t="s">
        <v>28</v>
      </c>
      <c r="E33" s="65" t="s">
        <v>62</v>
      </c>
      <c r="F33" s="60" t="s">
        <v>521</v>
      </c>
      <c r="G33" s="60" t="s">
        <v>522</v>
      </c>
      <c r="H33" s="73" t="s">
        <v>517</v>
      </c>
      <c r="I33" s="77" t="s">
        <v>523</v>
      </c>
      <c r="J33" s="97" t="n">
        <v>64</v>
      </c>
      <c r="K33" s="97" t="n">
        <v>64</v>
      </c>
      <c r="L33" s="65" t="n">
        <v>8</v>
      </c>
      <c r="M33" s="22" t="s">
        <v>60</v>
      </c>
      <c r="N33" s="65" t="s">
        <v>228</v>
      </c>
      <c r="O33" s="79" t="s">
        <v>524</v>
      </c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65" t="n">
        <v>20</v>
      </c>
      <c r="AB33" s="0"/>
    </row>
    <row r="34" customFormat="false" ht="84" hidden="false" customHeight="false" outlineLevel="0" collapsed="false">
      <c r="A34" s="94" t="n">
        <f aca="false">ROW()-1</f>
        <v>33</v>
      </c>
      <c r="B34" s="89" t="s">
        <v>525</v>
      </c>
      <c r="C34" s="0"/>
      <c r="D34" s="89" t="s">
        <v>28</v>
      </c>
      <c r="E34" s="65" t="s">
        <v>62</v>
      </c>
      <c r="F34" s="60" t="s">
        <v>285</v>
      </c>
      <c r="G34" s="60" t="s">
        <v>286</v>
      </c>
      <c r="H34" s="73" t="s">
        <v>517</v>
      </c>
      <c r="I34" s="77" t="s">
        <v>526</v>
      </c>
      <c r="J34" s="97" t="n">
        <v>64</v>
      </c>
      <c r="K34" s="97" t="n">
        <v>64</v>
      </c>
      <c r="L34" s="65" t="n">
        <v>8</v>
      </c>
      <c r="M34" s="22" t="s">
        <v>60</v>
      </c>
      <c r="N34" s="79" t="s">
        <v>228</v>
      </c>
      <c r="O34" s="79" t="s">
        <v>527</v>
      </c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65" t="n">
        <v>20</v>
      </c>
      <c r="AB34" s="0"/>
    </row>
    <row r="35" customFormat="false" ht="36" hidden="false" customHeight="false" outlineLevel="0" collapsed="false">
      <c r="A35" s="94" t="n">
        <f aca="false">ROW()-1</f>
        <v>34</v>
      </c>
      <c r="B35" s="77" t="s">
        <v>528</v>
      </c>
      <c r="C35" s="0"/>
      <c r="D35" s="77" t="s">
        <v>28</v>
      </c>
      <c r="E35" s="65" t="s">
        <v>245</v>
      </c>
      <c r="F35" s="60" t="s">
        <v>529</v>
      </c>
      <c r="G35" s="60" t="s">
        <v>290</v>
      </c>
      <c r="H35" s="73" t="s">
        <v>517</v>
      </c>
      <c r="I35" s="77" t="s">
        <v>526</v>
      </c>
      <c r="J35" s="65" t="n">
        <v>48</v>
      </c>
      <c r="K35" s="65" t="n">
        <v>48</v>
      </c>
      <c r="L35" s="65" t="n">
        <v>6</v>
      </c>
      <c r="M35" s="22" t="s">
        <v>60</v>
      </c>
      <c r="N35" s="65" t="s">
        <v>228</v>
      </c>
      <c r="O35" s="79" t="s">
        <v>530</v>
      </c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65" t="n">
        <v>20</v>
      </c>
      <c r="AB35" s="0"/>
    </row>
    <row r="36" customFormat="false" ht="24" hidden="false" customHeight="false" outlineLevel="0" collapsed="false">
      <c r="A36" s="94" t="n">
        <f aca="false">ROW()-1</f>
        <v>35</v>
      </c>
      <c r="B36" s="77" t="s">
        <v>531</v>
      </c>
      <c r="C36" s="0"/>
      <c r="D36" s="77" t="s">
        <v>28</v>
      </c>
      <c r="E36" s="65" t="s">
        <v>62</v>
      </c>
      <c r="F36" s="60" t="s">
        <v>63</v>
      </c>
      <c r="G36" s="60" t="s">
        <v>64</v>
      </c>
      <c r="H36" s="73" t="s">
        <v>517</v>
      </c>
      <c r="I36" s="77" t="s">
        <v>532</v>
      </c>
      <c r="J36" s="97" t="n">
        <v>64</v>
      </c>
      <c r="K36" s="97" t="n">
        <v>64</v>
      </c>
      <c r="L36" s="65" t="n">
        <v>8</v>
      </c>
      <c r="M36" s="22" t="s">
        <v>60</v>
      </c>
      <c r="N36" s="65" t="s">
        <v>228</v>
      </c>
      <c r="O36" s="79" t="s">
        <v>524</v>
      </c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65" t="n">
        <v>20</v>
      </c>
      <c r="AB36" s="0"/>
    </row>
    <row r="37" customFormat="false" ht="12" hidden="false" customHeight="false" outlineLevel="0" collapsed="false">
      <c r="A37" s="94" t="n">
        <f aca="false">ROW()-1</f>
        <v>36</v>
      </c>
      <c r="B37" s="89" t="s">
        <v>533</v>
      </c>
      <c r="C37" s="0"/>
      <c r="D37" s="77" t="s">
        <v>28</v>
      </c>
      <c r="E37" s="79" t="s">
        <v>29</v>
      </c>
      <c r="F37" s="60" t="s">
        <v>534</v>
      </c>
      <c r="G37" s="60" t="s">
        <v>535</v>
      </c>
      <c r="H37" s="73" t="s">
        <v>517</v>
      </c>
      <c r="I37" s="77"/>
      <c r="J37" s="65" t="n">
        <v>32</v>
      </c>
      <c r="K37" s="65" t="n">
        <v>64</v>
      </c>
      <c r="L37" s="79" t="n">
        <v>6</v>
      </c>
      <c r="M37" s="22" t="s">
        <v>60</v>
      </c>
      <c r="N37" s="79" t="s">
        <v>228</v>
      </c>
      <c r="O37" s="79" t="s">
        <v>524</v>
      </c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79"/>
      <c r="AB37" s="0"/>
    </row>
    <row r="38" customFormat="false" ht="12" hidden="false" customHeight="false" outlineLevel="0" collapsed="false">
      <c r="A38" s="94" t="n">
        <f aca="false">ROW()-1</f>
        <v>37</v>
      </c>
      <c r="B38" s="89" t="s">
        <v>536</v>
      </c>
      <c r="C38" s="0"/>
      <c r="D38" s="77" t="s">
        <v>28</v>
      </c>
      <c r="E38" s="65" t="s">
        <v>245</v>
      </c>
      <c r="F38" s="71" t="s">
        <v>529</v>
      </c>
      <c r="G38" s="71" t="s">
        <v>290</v>
      </c>
      <c r="H38" s="73" t="s">
        <v>517</v>
      </c>
      <c r="I38" s="98"/>
      <c r="J38" s="65" t="n">
        <v>48</v>
      </c>
      <c r="K38" s="65" t="n">
        <v>80</v>
      </c>
      <c r="L38" s="65" t="n">
        <v>8</v>
      </c>
      <c r="M38" s="22" t="s">
        <v>60</v>
      </c>
      <c r="N38" s="79" t="s">
        <v>228</v>
      </c>
      <c r="O38" s="79" t="s">
        <v>537</v>
      </c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99" t="n">
        <v>2</v>
      </c>
      <c r="AB38" s="0"/>
    </row>
    <row r="39" customFormat="false" ht="36" hidden="false" customHeight="false" outlineLevel="0" collapsed="false">
      <c r="A39" s="94" t="n">
        <f aca="false">ROW()-1</f>
        <v>38</v>
      </c>
      <c r="B39" s="100" t="s">
        <v>538</v>
      </c>
      <c r="C39" s="97" t="s">
        <v>184</v>
      </c>
      <c r="D39" s="77" t="s">
        <v>184</v>
      </c>
      <c r="E39" s="72" t="s">
        <v>245</v>
      </c>
      <c r="F39" s="71" t="s">
        <v>539</v>
      </c>
      <c r="G39" s="71" t="s">
        <v>105</v>
      </c>
      <c r="H39" s="73" t="s">
        <v>517</v>
      </c>
      <c r="I39" s="0"/>
      <c r="J39" s="65" t="n">
        <v>48</v>
      </c>
      <c r="K39" s="0"/>
      <c r="L39" s="94" t="n">
        <v>9</v>
      </c>
      <c r="M39" s="22" t="s">
        <v>42</v>
      </c>
      <c r="N39" s="79" t="s">
        <v>43</v>
      </c>
      <c r="O39" s="77" t="s">
        <v>540</v>
      </c>
      <c r="P39" s="0"/>
      <c r="Q39" s="0"/>
      <c r="R39" s="0"/>
      <c r="S39" s="0"/>
      <c r="T39" s="0"/>
      <c r="U39" s="0"/>
      <c r="V39" s="0"/>
      <c r="W39" s="0"/>
      <c r="X39" s="0"/>
      <c r="Y39" s="0"/>
      <c r="Z39" s="22" t="n">
        <v>25</v>
      </c>
      <c r="AA39" s="0"/>
      <c r="AB39" s="0"/>
    </row>
    <row r="40" customFormat="false" ht="12" hidden="false" customHeight="false" outlineLevel="0" collapsed="false">
      <c r="A40" s="94" t="n">
        <f aca="false">ROW()-1</f>
        <v>39</v>
      </c>
      <c r="B40" s="22" t="s">
        <v>541</v>
      </c>
      <c r="C40" s="0"/>
      <c r="D40" s="77" t="s">
        <v>28</v>
      </c>
      <c r="E40" s="72" t="s">
        <v>29</v>
      </c>
      <c r="F40" s="71" t="s">
        <v>542</v>
      </c>
      <c r="G40" s="71" t="s">
        <v>543</v>
      </c>
      <c r="H40" s="73" t="s">
        <v>517</v>
      </c>
      <c r="I40" s="0"/>
      <c r="J40" s="65" t="n">
        <v>32</v>
      </c>
      <c r="K40" s="65" t="n">
        <v>32</v>
      </c>
      <c r="L40" s="65" t="n">
        <v>4</v>
      </c>
      <c r="M40" s="22" t="s">
        <v>60</v>
      </c>
      <c r="N40" s="79" t="s">
        <v>43</v>
      </c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22" t="n">
        <v>20</v>
      </c>
      <c r="AB40" s="0"/>
    </row>
    <row r="41" customFormat="false" ht="12" hidden="false" customHeight="false" outlineLevel="0" collapsed="false">
      <c r="A41" s="94" t="n">
        <f aca="false">ROW()-1</f>
        <v>40</v>
      </c>
      <c r="B41" s="22" t="s">
        <v>452</v>
      </c>
      <c r="D41" s="89" t="s">
        <v>28</v>
      </c>
      <c r="E41" s="72" t="s">
        <v>544</v>
      </c>
      <c r="F41" s="60" t="s">
        <v>209</v>
      </c>
      <c r="G41" s="60" t="s">
        <v>210</v>
      </c>
      <c r="H41" s="73" t="s">
        <v>517</v>
      </c>
      <c r="I41" s="0"/>
      <c r="J41" s="72" t="n">
        <v>24</v>
      </c>
      <c r="K41" s="0"/>
      <c r="L41" s="0"/>
      <c r="M41" s="22" t="s">
        <v>60</v>
      </c>
      <c r="N41" s="22" t="s">
        <v>43</v>
      </c>
      <c r="AA41" s="22" t="n">
        <v>15</v>
      </c>
    </row>
    <row r="42" customFormat="false" ht="12" hidden="false" customHeight="false" outlineLevel="0" collapsed="false">
      <c r="A42" s="94" t="n">
        <f aca="false">ROW()-1</f>
        <v>41</v>
      </c>
      <c r="B42" s="22" t="s">
        <v>545</v>
      </c>
      <c r="D42" s="89" t="s">
        <v>28</v>
      </c>
      <c r="E42" s="72" t="s">
        <v>546</v>
      </c>
      <c r="F42" s="71" t="s">
        <v>206</v>
      </c>
      <c r="G42" s="71" t="s">
        <v>207</v>
      </c>
      <c r="H42" s="73" t="s">
        <v>517</v>
      </c>
      <c r="I42" s="0"/>
      <c r="J42" s="72" t="n">
        <v>24</v>
      </c>
      <c r="K42" s="0"/>
      <c r="L42" s="0"/>
      <c r="M42" s="22" t="s">
        <v>60</v>
      </c>
      <c r="N42" s="22" t="s">
        <v>547</v>
      </c>
      <c r="O42" s="22" t="s">
        <v>548</v>
      </c>
      <c r="AA42" s="22" t="n">
        <v>15</v>
      </c>
    </row>
    <row r="43" customFormat="false" ht="12" hidden="false" customHeight="false" outlineLevel="0" collapsed="false">
      <c r="A43" s="94" t="n">
        <f aca="false">ROW()-1</f>
        <v>42</v>
      </c>
      <c r="B43" s="22" t="s">
        <v>437</v>
      </c>
      <c r="D43" s="60" t="s">
        <v>49</v>
      </c>
      <c r="E43" s="72" t="s">
        <v>549</v>
      </c>
      <c r="F43" s="71" t="s">
        <v>57</v>
      </c>
      <c r="G43" s="71" t="s">
        <v>35</v>
      </c>
      <c r="H43" s="101" t="s">
        <v>550</v>
      </c>
      <c r="I43" s="0"/>
      <c r="J43" s="72" t="n">
        <v>24</v>
      </c>
      <c r="K43" s="0"/>
      <c r="L43" s="0"/>
      <c r="M43" s="22" t="s">
        <v>42</v>
      </c>
      <c r="N43" s="22" t="s">
        <v>43</v>
      </c>
      <c r="Y43" s="22" t="n">
        <v>20</v>
      </c>
      <c r="AA43" s="22" t="n">
        <f aca="false">SUM(O43:Z43)</f>
        <v>20</v>
      </c>
    </row>
    <row r="44" customFormat="false" ht="12" hidden="false" customHeight="false" outlineLevel="0" collapsed="false">
      <c r="A44" s="94" t="n">
        <f aca="false">ROW()-1</f>
        <v>43</v>
      </c>
      <c r="B44" s="22" t="s">
        <v>551</v>
      </c>
      <c r="D44" s="60" t="s">
        <v>49</v>
      </c>
      <c r="E44" s="72" t="s">
        <v>552</v>
      </c>
      <c r="F44" s="71" t="s">
        <v>57</v>
      </c>
      <c r="G44" s="71" t="s">
        <v>35</v>
      </c>
      <c r="H44" s="101" t="s">
        <v>550</v>
      </c>
      <c r="I44" s="0"/>
      <c r="J44" s="0"/>
      <c r="K44" s="0"/>
      <c r="L44" s="0"/>
      <c r="M44" s="22" t="s">
        <v>42</v>
      </c>
      <c r="N44" s="22" t="s">
        <v>547</v>
      </c>
      <c r="Y44" s="22" t="n">
        <v>20</v>
      </c>
      <c r="AA44" s="22" t="n">
        <f aca="false">SUM(O44:Z44)</f>
        <v>20</v>
      </c>
    </row>
    <row r="45" customFormat="false" ht="12" hidden="false" customHeight="false" outlineLevel="0" collapsed="false">
      <c r="A45" s="94" t="n">
        <f aca="false">ROW()-1</f>
        <v>44</v>
      </c>
      <c r="B45" s="89" t="s">
        <v>553</v>
      </c>
      <c r="D45" s="60" t="s">
        <v>554</v>
      </c>
      <c r="E45" s="65" t="s">
        <v>491</v>
      </c>
      <c r="F45" s="60" t="s">
        <v>78</v>
      </c>
      <c r="G45" s="60" t="s">
        <v>79</v>
      </c>
      <c r="H45" s="101" t="s">
        <v>550</v>
      </c>
      <c r="I45" s="0"/>
      <c r="J45" s="72" t="n">
        <v>67.5</v>
      </c>
      <c r="K45" s="0"/>
      <c r="L45" s="22" t="n">
        <v>9</v>
      </c>
      <c r="M45" s="22" t="s">
        <v>42</v>
      </c>
      <c r="N45" s="22" t="s">
        <v>43</v>
      </c>
      <c r="O45" s="0"/>
      <c r="V45" s="0"/>
      <c r="W45" s="0"/>
      <c r="X45" s="0"/>
      <c r="Y45" s="22" t="n">
        <v>20</v>
      </c>
      <c r="Z45" s="22" t="n">
        <v>5</v>
      </c>
    </row>
    <row r="46" customFormat="false" ht="12" hidden="false" customHeight="false" outlineLevel="0" collapsed="false">
      <c r="A46" s="94" t="n">
        <f aca="false">ROW()-1</f>
        <v>45</v>
      </c>
      <c r="B46" s="89" t="s">
        <v>555</v>
      </c>
      <c r="D46" s="60" t="s">
        <v>556</v>
      </c>
      <c r="E46" s="65" t="s">
        <v>491</v>
      </c>
      <c r="F46" s="60" t="s">
        <v>70</v>
      </c>
      <c r="G46" s="60" t="s">
        <v>71</v>
      </c>
      <c r="H46" s="101" t="s">
        <v>550</v>
      </c>
      <c r="I46" s="0"/>
      <c r="J46" s="72" t="n">
        <v>67.5</v>
      </c>
      <c r="K46" s="0"/>
      <c r="L46" s="22" t="n">
        <v>9</v>
      </c>
      <c r="M46" s="22" t="s">
        <v>42</v>
      </c>
      <c r="N46" s="22" t="s">
        <v>43</v>
      </c>
      <c r="O46" s="0"/>
      <c r="V46" s="0"/>
      <c r="W46" s="0"/>
      <c r="X46" s="0"/>
      <c r="Y46" s="22" t="n">
        <v>20</v>
      </c>
      <c r="Z46" s="0"/>
    </row>
    <row r="47" customFormat="false" ht="12" hidden="false" customHeight="false" outlineLevel="0" collapsed="false">
      <c r="A47" s="94" t="n">
        <f aca="false">ROW()-1</f>
        <v>46</v>
      </c>
      <c r="B47" s="89" t="s">
        <v>557</v>
      </c>
      <c r="D47" s="60" t="s">
        <v>556</v>
      </c>
      <c r="E47" s="65" t="s">
        <v>491</v>
      </c>
      <c r="F47" s="60" t="s">
        <v>51</v>
      </c>
      <c r="G47" s="60" t="s">
        <v>52</v>
      </c>
      <c r="H47" s="101" t="s">
        <v>550</v>
      </c>
      <c r="I47" s="0"/>
      <c r="J47" s="72" t="n">
        <v>67.5</v>
      </c>
      <c r="K47" s="0"/>
      <c r="L47" s="22" t="n">
        <v>9</v>
      </c>
      <c r="M47" s="22" t="s">
        <v>42</v>
      </c>
      <c r="N47" s="22" t="s">
        <v>43</v>
      </c>
      <c r="O47" s="0"/>
      <c r="V47" s="0"/>
      <c r="W47" s="0"/>
      <c r="X47" s="0"/>
      <c r="Y47" s="22" t="n">
        <v>20</v>
      </c>
      <c r="Z47" s="0"/>
    </row>
    <row r="48" customFormat="false" ht="12" hidden="false" customHeight="false" outlineLevel="0" collapsed="false">
      <c r="A48" s="94" t="n">
        <f aca="false">ROW()-1</f>
        <v>47</v>
      </c>
      <c r="B48" s="89" t="s">
        <v>558</v>
      </c>
      <c r="D48" s="60" t="s">
        <v>556</v>
      </c>
      <c r="E48" s="65" t="s">
        <v>491</v>
      </c>
      <c r="F48" s="60" t="s">
        <v>559</v>
      </c>
      <c r="G48" s="60" t="s">
        <v>560</v>
      </c>
      <c r="H48" s="101" t="s">
        <v>550</v>
      </c>
      <c r="I48" s="0"/>
      <c r="J48" s="72" t="n">
        <v>67.5</v>
      </c>
      <c r="K48" s="0"/>
      <c r="L48" s="22" t="n">
        <v>9</v>
      </c>
      <c r="M48" s="22" t="s">
        <v>42</v>
      </c>
      <c r="N48" s="22" t="s">
        <v>43</v>
      </c>
      <c r="O48" s="0"/>
      <c r="V48" s="0"/>
      <c r="W48" s="0"/>
      <c r="X48" s="0"/>
      <c r="Y48" s="22" t="n">
        <v>20</v>
      </c>
      <c r="Z48" s="0"/>
    </row>
    <row r="49" customFormat="false" ht="12" hidden="false" customHeight="false" outlineLevel="0" collapsed="false">
      <c r="A49" s="94" t="n">
        <f aca="false">ROW()-1</f>
        <v>48</v>
      </c>
      <c r="B49" s="89" t="s">
        <v>561</v>
      </c>
      <c r="D49" s="60" t="s">
        <v>556</v>
      </c>
      <c r="E49" s="65" t="s">
        <v>491</v>
      </c>
      <c r="F49" s="60" t="s">
        <v>559</v>
      </c>
      <c r="G49" s="60" t="s">
        <v>560</v>
      </c>
      <c r="H49" s="101" t="s">
        <v>550</v>
      </c>
      <c r="I49" s="22" t="s">
        <v>562</v>
      </c>
      <c r="J49" s="72" t="n">
        <v>67.5</v>
      </c>
      <c r="K49" s="0"/>
      <c r="L49" s="22" t="n">
        <v>9</v>
      </c>
      <c r="M49" s="22" t="s">
        <v>42</v>
      </c>
      <c r="N49" s="22" t="s">
        <v>43</v>
      </c>
      <c r="O49" s="0"/>
      <c r="V49" s="0"/>
      <c r="W49" s="0"/>
      <c r="X49" s="0"/>
      <c r="Y49" s="22" t="n">
        <v>20</v>
      </c>
      <c r="Z49" s="0"/>
    </row>
    <row r="50" customFormat="false" ht="12" hidden="false" customHeight="false" outlineLevel="0" collapsed="false">
      <c r="A50" s="94" t="n">
        <f aca="false">ROW()-1</f>
        <v>49</v>
      </c>
      <c r="B50" s="89" t="s">
        <v>563</v>
      </c>
      <c r="D50" s="60" t="s">
        <v>554</v>
      </c>
      <c r="E50" s="65" t="s">
        <v>491</v>
      </c>
      <c r="F50" s="60" t="s">
        <v>237</v>
      </c>
      <c r="G50" s="60" t="s">
        <v>238</v>
      </c>
      <c r="H50" s="101" t="s">
        <v>550</v>
      </c>
      <c r="I50" s="0"/>
      <c r="J50" s="72" t="n">
        <v>67.5</v>
      </c>
      <c r="K50" s="0"/>
      <c r="L50" s="22" t="n">
        <v>9</v>
      </c>
      <c r="M50" s="22" t="s">
        <v>42</v>
      </c>
      <c r="N50" s="22" t="s">
        <v>43</v>
      </c>
      <c r="O50" s="0"/>
      <c r="V50" s="0"/>
      <c r="W50" s="0"/>
      <c r="X50" s="0"/>
      <c r="Y50" s="22" t="n">
        <v>20</v>
      </c>
      <c r="Z50" s="22" t="n">
        <v>5</v>
      </c>
    </row>
    <row r="51" customFormat="false" ht="24" hidden="false" customHeight="false" outlineLevel="0" collapsed="false">
      <c r="A51" s="94" t="n">
        <f aca="false">ROW()-1</f>
        <v>50</v>
      </c>
      <c r="B51" s="89" t="s">
        <v>564</v>
      </c>
      <c r="D51" s="60" t="s">
        <v>556</v>
      </c>
      <c r="E51" s="65" t="s">
        <v>491</v>
      </c>
      <c r="F51" s="89" t="s">
        <v>237</v>
      </c>
      <c r="G51" s="89" t="s">
        <v>238</v>
      </c>
      <c r="H51" s="101" t="s">
        <v>550</v>
      </c>
      <c r="I51" s="97" t="s">
        <v>565</v>
      </c>
      <c r="J51" s="72" t="n">
        <v>67.5</v>
      </c>
      <c r="K51" s="0"/>
      <c r="L51" s="22" t="n">
        <v>9</v>
      </c>
      <c r="M51" s="22" t="s">
        <v>42</v>
      </c>
      <c r="N51" s="22" t="s">
        <v>43</v>
      </c>
      <c r="O51" s="0"/>
      <c r="V51" s="0"/>
      <c r="W51" s="0"/>
      <c r="X51" s="0"/>
      <c r="Y51" s="22" t="n">
        <v>30</v>
      </c>
      <c r="Z51" s="0"/>
    </row>
    <row r="52" customFormat="false" ht="12" hidden="false" customHeight="false" outlineLevel="0" collapsed="false">
      <c r="A52" s="94" t="n">
        <f aca="false">ROW()-1</f>
        <v>51</v>
      </c>
      <c r="B52" s="89" t="s">
        <v>566</v>
      </c>
      <c r="D52" s="60" t="s">
        <v>554</v>
      </c>
      <c r="E52" s="65" t="s">
        <v>491</v>
      </c>
      <c r="F52" s="60" t="s">
        <v>567</v>
      </c>
      <c r="G52" s="60" t="s">
        <v>568</v>
      </c>
      <c r="H52" s="101" t="s">
        <v>550</v>
      </c>
      <c r="I52" s="0"/>
      <c r="J52" s="72" t="n">
        <v>67.5</v>
      </c>
      <c r="K52" s="0"/>
      <c r="L52" s="22" t="n">
        <v>9</v>
      </c>
      <c r="M52" s="22" t="s">
        <v>42</v>
      </c>
      <c r="N52" s="22" t="s">
        <v>43</v>
      </c>
      <c r="O52" s="0"/>
      <c r="V52" s="0"/>
      <c r="W52" s="0"/>
      <c r="X52" s="0"/>
      <c r="Y52" s="22" t="n">
        <v>20</v>
      </c>
      <c r="Z52" s="22" t="n">
        <v>5</v>
      </c>
    </row>
    <row r="53" customFormat="false" ht="12" hidden="false" customHeight="false" outlineLevel="0" collapsed="false">
      <c r="A53" s="94" t="n">
        <f aca="false">ROW()-1</f>
        <v>52</v>
      </c>
      <c r="B53" s="89" t="s">
        <v>569</v>
      </c>
      <c r="D53" s="60" t="s">
        <v>556</v>
      </c>
      <c r="E53" s="65" t="s">
        <v>491</v>
      </c>
      <c r="F53" s="60" t="s">
        <v>325</v>
      </c>
      <c r="G53" s="60" t="s">
        <v>326</v>
      </c>
      <c r="H53" s="101" t="s">
        <v>550</v>
      </c>
      <c r="I53" s="0"/>
      <c r="J53" s="72" t="n">
        <v>67.5</v>
      </c>
      <c r="K53" s="0"/>
      <c r="L53" s="22" t="n">
        <v>9</v>
      </c>
      <c r="M53" s="22" t="s">
        <v>42</v>
      </c>
      <c r="N53" s="22" t="s">
        <v>43</v>
      </c>
      <c r="O53" s="0"/>
      <c r="V53" s="0"/>
      <c r="W53" s="0"/>
      <c r="X53" s="0"/>
      <c r="Y53" s="22" t="n">
        <v>10</v>
      </c>
      <c r="Z53" s="0"/>
    </row>
    <row r="54" customFormat="false" ht="36" hidden="false" customHeight="false" outlineLevel="0" collapsed="false">
      <c r="A54" s="94" t="n">
        <f aca="false">ROW()-1</f>
        <v>53</v>
      </c>
      <c r="B54" s="89" t="s">
        <v>570</v>
      </c>
      <c r="D54" s="60" t="s">
        <v>554</v>
      </c>
      <c r="E54" s="65" t="s">
        <v>491</v>
      </c>
      <c r="F54" s="60" t="s">
        <v>571</v>
      </c>
      <c r="G54" s="60" t="s">
        <v>96</v>
      </c>
      <c r="H54" s="101" t="s">
        <v>550</v>
      </c>
      <c r="I54" s="60" t="s">
        <v>565</v>
      </c>
      <c r="J54" s="72" t="n">
        <v>67.5</v>
      </c>
      <c r="K54" s="0"/>
      <c r="L54" s="22" t="n">
        <v>9</v>
      </c>
      <c r="M54" s="22" t="s">
        <v>42</v>
      </c>
      <c r="N54" s="22" t="s">
        <v>43</v>
      </c>
      <c r="O54" s="0"/>
      <c r="V54" s="0"/>
      <c r="W54" s="0"/>
      <c r="X54" s="0"/>
      <c r="Y54" s="22" t="n">
        <v>25</v>
      </c>
      <c r="Z54" s="22" t="n">
        <v>5</v>
      </c>
    </row>
    <row r="55" customFormat="false" ht="24" hidden="false" customHeight="false" outlineLevel="0" collapsed="false">
      <c r="A55" s="94" t="n">
        <f aca="false">ROW()-1</f>
        <v>54</v>
      </c>
      <c r="B55" s="89" t="s">
        <v>572</v>
      </c>
      <c r="D55" s="60" t="s">
        <v>556</v>
      </c>
      <c r="E55" s="65" t="s">
        <v>573</v>
      </c>
      <c r="F55" s="60" t="s">
        <v>142</v>
      </c>
      <c r="G55" s="60" t="s">
        <v>143</v>
      </c>
      <c r="H55" s="101" t="s">
        <v>550</v>
      </c>
      <c r="I55" s="22" t="s">
        <v>565</v>
      </c>
      <c r="J55" s="72" t="n">
        <v>75</v>
      </c>
      <c r="K55" s="0"/>
      <c r="L55" s="22" t="n">
        <v>10</v>
      </c>
      <c r="M55" s="22" t="s">
        <v>42</v>
      </c>
      <c r="N55" s="22" t="s">
        <v>43</v>
      </c>
      <c r="O55" s="0"/>
      <c r="V55" s="0"/>
      <c r="W55" s="0"/>
      <c r="X55" s="0"/>
      <c r="Y55" s="22" t="n">
        <v>10</v>
      </c>
      <c r="Z55" s="0"/>
    </row>
    <row r="56" customFormat="false" ht="12" hidden="false" customHeight="false" outlineLevel="0" collapsed="false">
      <c r="A56" s="94" t="n">
        <f aca="false">ROW()-1</f>
        <v>55</v>
      </c>
      <c r="B56" s="89" t="s">
        <v>574</v>
      </c>
      <c r="D56" s="60" t="s">
        <v>554</v>
      </c>
      <c r="E56" s="65" t="s">
        <v>491</v>
      </c>
      <c r="F56" s="60" t="s">
        <v>145</v>
      </c>
      <c r="G56" s="60" t="s">
        <v>146</v>
      </c>
      <c r="H56" s="101" t="s">
        <v>550</v>
      </c>
      <c r="I56" s="0"/>
      <c r="J56" s="72" t="n">
        <v>67.5</v>
      </c>
      <c r="K56" s="0"/>
      <c r="L56" s="22" t="n">
        <v>9</v>
      </c>
      <c r="M56" s="22" t="s">
        <v>42</v>
      </c>
      <c r="N56" s="0"/>
      <c r="O56" s="0"/>
      <c r="V56" s="0"/>
      <c r="W56" s="0"/>
      <c r="X56" s="0"/>
      <c r="Y56" s="22" t="n">
        <v>25</v>
      </c>
      <c r="Z56" s="22" t="n">
        <v>5</v>
      </c>
    </row>
    <row r="57" customFormat="false" ht="12" hidden="false" customHeight="false" outlineLevel="0" collapsed="false">
      <c r="A57" s="94" t="n">
        <f aca="false">ROW()-1</f>
        <v>56</v>
      </c>
      <c r="B57" s="89" t="s">
        <v>575</v>
      </c>
      <c r="D57" s="60" t="s">
        <v>556</v>
      </c>
      <c r="E57" s="65" t="s">
        <v>491</v>
      </c>
      <c r="F57" s="60" t="s">
        <v>576</v>
      </c>
      <c r="G57" s="60" t="s">
        <v>543</v>
      </c>
      <c r="H57" s="101" t="s">
        <v>550</v>
      </c>
      <c r="I57" s="0"/>
      <c r="J57" s="72" t="n">
        <v>67.5</v>
      </c>
      <c r="K57" s="0"/>
      <c r="L57" s="22" t="n">
        <v>9</v>
      </c>
      <c r="M57" s="22" t="s">
        <v>42</v>
      </c>
      <c r="N57" s="22" t="s">
        <v>43</v>
      </c>
      <c r="O57" s="0"/>
      <c r="V57" s="0"/>
      <c r="W57" s="0"/>
      <c r="X57" s="0"/>
      <c r="Y57" s="22" t="n">
        <v>20</v>
      </c>
    </row>
    <row r="58" customFormat="false" ht="12" hidden="false" customHeight="false" outlineLevel="0" collapsed="false">
      <c r="A58" s="94" t="n">
        <f aca="false">ROW()-1</f>
        <v>57</v>
      </c>
      <c r="B58" s="60" t="s">
        <v>577</v>
      </c>
      <c r="D58" s="60" t="s">
        <v>556</v>
      </c>
      <c r="E58" s="65" t="s">
        <v>491</v>
      </c>
      <c r="F58" s="60" t="s">
        <v>325</v>
      </c>
      <c r="G58" s="60" t="s">
        <v>326</v>
      </c>
      <c r="H58" s="101" t="s">
        <v>550</v>
      </c>
      <c r="I58" s="22" t="s">
        <v>578</v>
      </c>
      <c r="J58" s="72" t="n">
        <v>67.5</v>
      </c>
      <c r="K58" s="0"/>
      <c r="L58" s="22" t="n">
        <v>9</v>
      </c>
      <c r="M58" s="22" t="s">
        <v>42</v>
      </c>
      <c r="N58" s="22" t="s">
        <v>43</v>
      </c>
      <c r="O58" s="0"/>
      <c r="V58" s="0"/>
      <c r="W58" s="0"/>
      <c r="X58" s="0"/>
      <c r="Y58" s="22" t="n">
        <v>10</v>
      </c>
    </row>
    <row r="59" customFormat="false" ht="24" hidden="false" customHeight="false" outlineLevel="0" collapsed="false">
      <c r="A59" s="94" t="n">
        <f aca="false">ROW()-1</f>
        <v>58</v>
      </c>
      <c r="B59" s="89" t="s">
        <v>579</v>
      </c>
      <c r="D59" s="102" t="s">
        <v>174</v>
      </c>
      <c r="E59" s="65" t="s">
        <v>62</v>
      </c>
      <c r="F59" s="60" t="s">
        <v>580</v>
      </c>
      <c r="G59" s="60" t="s">
        <v>581</v>
      </c>
      <c r="H59" s="101" t="s">
        <v>550</v>
      </c>
      <c r="J59" s="72" t="n">
        <v>64</v>
      </c>
      <c r="K59" s="22" t="n">
        <v>32</v>
      </c>
      <c r="L59" s="22" t="n">
        <v>6</v>
      </c>
      <c r="M59" s="22" t="s">
        <v>162</v>
      </c>
      <c r="N59" s="22" t="s">
        <v>582</v>
      </c>
      <c r="O59" s="0"/>
      <c r="V59" s="0"/>
      <c r="W59" s="0"/>
      <c r="X59" s="0"/>
      <c r="Y59" s="0"/>
    </row>
    <row r="60" customFormat="false" ht="12" hidden="false" customHeight="false" outlineLevel="0" collapsed="false">
      <c r="A60" s="94" t="n">
        <f aca="false">ROW()-1</f>
        <v>59</v>
      </c>
      <c r="B60" s="60" t="s">
        <v>583</v>
      </c>
      <c r="D60" s="60" t="s">
        <v>584</v>
      </c>
      <c r="E60" s="65" t="s">
        <v>29</v>
      </c>
      <c r="F60" s="60"/>
      <c r="G60" s="102"/>
      <c r="H60" s="101" t="s">
        <v>550</v>
      </c>
      <c r="I60" s="22" t="s">
        <v>585</v>
      </c>
      <c r="J60" s="83" t="n">
        <v>32</v>
      </c>
      <c r="K60" s="0"/>
      <c r="L60" s="22" t="n">
        <v>4</v>
      </c>
      <c r="M60" s="0"/>
      <c r="N60" s="22" t="s">
        <v>43</v>
      </c>
      <c r="O60" s="0"/>
      <c r="V60" s="0"/>
      <c r="W60" s="0"/>
      <c r="X60" s="0"/>
      <c r="Y60" s="22" t="n">
        <v>5</v>
      </c>
    </row>
    <row r="61" customFormat="false" ht="12" hidden="false" customHeight="false" outlineLevel="0" collapsed="false">
      <c r="A61" s="94" t="n">
        <f aca="false">ROW()-1</f>
        <v>60</v>
      </c>
      <c r="B61" s="22" t="s">
        <v>586</v>
      </c>
      <c r="D61" s="71" t="s">
        <v>293</v>
      </c>
      <c r="E61" s="72" t="s">
        <v>491</v>
      </c>
      <c r="F61" s="60" t="s">
        <v>587</v>
      </c>
      <c r="G61" s="60" t="s">
        <v>213</v>
      </c>
      <c r="J61" s="72" t="n">
        <v>74</v>
      </c>
      <c r="K61" s="0"/>
      <c r="L61" s="22" t="n">
        <v>10</v>
      </c>
      <c r="M61" s="0"/>
      <c r="N61" s="22" t="s">
        <v>102</v>
      </c>
      <c r="O61" s="0"/>
      <c r="V61" s="78"/>
      <c r="W61" s="78"/>
      <c r="X61" s="78"/>
    </row>
    <row r="62" customFormat="false" ht="12" hidden="false" customHeight="false" outlineLevel="0" collapsed="false">
      <c r="A62" s="94" t="n">
        <f aca="false">ROW()-1</f>
        <v>61</v>
      </c>
      <c r="B62" s="22" t="s">
        <v>588</v>
      </c>
      <c r="D62" s="71" t="s">
        <v>60</v>
      </c>
      <c r="E62" s="72" t="s">
        <v>417</v>
      </c>
      <c r="F62" s="71" t="s">
        <v>355</v>
      </c>
      <c r="G62" s="71" t="s">
        <v>356</v>
      </c>
      <c r="J62" s="97" t="n">
        <v>64</v>
      </c>
      <c r="K62" s="97" t="n">
        <v>64</v>
      </c>
      <c r="L62" s="65" t="n">
        <v>8</v>
      </c>
      <c r="M62" s="22" t="s">
        <v>60</v>
      </c>
      <c r="N62" s="22" t="s">
        <v>43</v>
      </c>
      <c r="O62" s="0"/>
    </row>
    <row r="63" customFormat="false" ht="24" hidden="false" customHeight="false" outlineLevel="0" collapsed="false">
      <c r="A63" s="94" t="n">
        <f aca="false">ROW()-1</f>
        <v>62</v>
      </c>
      <c r="B63" s="86" t="s">
        <v>589</v>
      </c>
      <c r="D63" s="71" t="s">
        <v>69</v>
      </c>
      <c r="E63" s="72" t="s">
        <v>573</v>
      </c>
      <c r="F63" s="71" t="s">
        <v>590</v>
      </c>
      <c r="G63" s="71" t="s">
        <v>591</v>
      </c>
      <c r="J63" s="72" t="n">
        <v>80</v>
      </c>
      <c r="K63" s="22" t="n">
        <v>80</v>
      </c>
      <c r="L63" s="22" t="n">
        <v>10</v>
      </c>
      <c r="M63" s="22" t="s">
        <v>60</v>
      </c>
      <c r="N63" s="78"/>
      <c r="O63" s="103" t="s">
        <v>592</v>
      </c>
    </row>
    <row r="64" customFormat="false" ht="12" hidden="false" customHeight="false" outlineLevel="0" collapsed="false">
      <c r="A64" s="94" t="n">
        <f aca="false">ROW()-1</f>
        <v>63</v>
      </c>
      <c r="B64" s="22" t="s">
        <v>593</v>
      </c>
      <c r="D64" s="71" t="s">
        <v>60</v>
      </c>
      <c r="E64" s="72" t="s">
        <v>594</v>
      </c>
      <c r="F64" s="71" t="s">
        <v>595</v>
      </c>
      <c r="G64" s="71" t="s">
        <v>596</v>
      </c>
      <c r="J64" s="72" t="n">
        <v>48</v>
      </c>
      <c r="K64" s="22" t="n">
        <v>48</v>
      </c>
      <c r="L64" s="22" t="n">
        <v>6</v>
      </c>
      <c r="M64" s="22" t="s">
        <v>60</v>
      </c>
      <c r="N64" s="22" t="s">
        <v>43</v>
      </c>
    </row>
    <row r="65" customFormat="false" ht="12" hidden="false" customHeight="false" outlineLevel="0" collapsed="false">
      <c r="A65" s="94" t="n">
        <f aca="false">ROW()-1</f>
        <v>64</v>
      </c>
      <c r="B65" s="22" t="s">
        <v>597</v>
      </c>
      <c r="D65" s="71" t="s">
        <v>60</v>
      </c>
      <c r="E65" s="72" t="s">
        <v>594</v>
      </c>
      <c r="F65" s="71" t="s">
        <v>193</v>
      </c>
      <c r="G65" s="71" t="s">
        <v>194</v>
      </c>
      <c r="J65" s="72" t="n">
        <v>48</v>
      </c>
      <c r="K65" s="22" t="n">
        <v>48</v>
      </c>
      <c r="L65" s="22" t="n">
        <v>6</v>
      </c>
      <c r="M65" s="22" t="s">
        <v>60</v>
      </c>
      <c r="N65" s="22" t="s">
        <v>43</v>
      </c>
    </row>
  </sheetData>
  <autoFilter ref="A1:AB6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AA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5" activeCellId="0" sqref="B5"/>
    </sheetView>
  </sheetViews>
  <sheetFormatPr defaultRowHeight="12.75"/>
  <cols>
    <col collapsed="false" hidden="false" max="1" min="1" style="0" width="3.80612244897959"/>
    <col collapsed="false" hidden="false" max="2" min="2" style="0" width="32.4948979591837"/>
    <col collapsed="false" hidden="true" max="3" min="3" style="0" width="0"/>
    <col collapsed="false" hidden="false" max="4" min="4" style="0" width="24.8724489795918"/>
    <col collapsed="false" hidden="false" max="5" min="5" style="0" width="6.95408163265306"/>
    <col collapsed="false" hidden="false" max="6" min="6" style="0" width="24.3877551020408"/>
    <col collapsed="false" hidden="false" max="7" min="7" style="0" width="28.4030612244898"/>
    <col collapsed="false" hidden="false" max="8" min="8" style="0" width="33.2551020408163"/>
    <col collapsed="false" hidden="false" max="9" min="9" style="0" width="29.1581632653061"/>
    <col collapsed="false" hidden="false" max="11" min="10" style="0" width="16.3877551020408"/>
    <col collapsed="false" hidden="false" max="12" min="12" style="0" width="8.86224489795918"/>
    <col collapsed="false" hidden="false" max="13" min="13" style="0" width="10.1938775510204"/>
    <col collapsed="false" hidden="false" max="14" min="14" style="0" width="10.3877551020408"/>
    <col collapsed="false" hidden="false" max="15" min="15" style="0" width="12.9591836734694"/>
    <col collapsed="false" hidden="false" max="16" min="16" style="0" width="12.484693877551"/>
    <col collapsed="false" hidden="false" max="17" min="17" style="0" width="12.9591836734694"/>
    <col collapsed="false" hidden="false" max="18" min="18" style="0" width="12.8622448979592"/>
    <col collapsed="false" hidden="false" max="19" min="19" style="0" width="13.8163265306122"/>
    <col collapsed="false" hidden="false" max="20" min="20" style="0" width="13.5255102040816"/>
    <col collapsed="false" hidden="false" max="21" min="21" style="0" width="10.8622448979592"/>
    <col collapsed="false" hidden="false" max="22" min="22" style="0" width="10.9591836734694"/>
    <col collapsed="false" hidden="false" max="23" min="23" style="0" width="11.9132653061225"/>
    <col collapsed="false" hidden="false" max="24" min="24" style="0" width="6.66836734693878"/>
    <col collapsed="false" hidden="false" max="25" min="25" style="0" width="13.1479591836735"/>
    <col collapsed="false" hidden="false" max="26" min="26" style="0" width="14.1020408163265"/>
    <col collapsed="false" hidden="false" max="1025" min="27" style="0" width="10.2857142857143"/>
  </cols>
  <sheetData>
    <row r="1" s="1" customFormat="true" ht="12.75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104" t="s">
        <v>5</v>
      </c>
      <c r="G1" s="104" t="s">
        <v>6</v>
      </c>
      <c r="H1" s="8" t="s">
        <v>7</v>
      </c>
      <c r="I1" s="8" t="s">
        <v>8</v>
      </c>
      <c r="J1" s="9" t="s">
        <v>9</v>
      </c>
      <c r="K1" s="9" t="s">
        <v>10</v>
      </c>
      <c r="L1" s="10" t="s">
        <v>11</v>
      </c>
      <c r="M1" s="10" t="s">
        <v>12</v>
      </c>
      <c r="N1" s="10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2" t="s">
        <v>23</v>
      </c>
      <c r="Y1" s="12" t="s">
        <v>24</v>
      </c>
      <c r="Z1" s="13" t="s">
        <v>25</v>
      </c>
      <c r="AA1" s="1" t="s">
        <v>26</v>
      </c>
    </row>
    <row r="2" customFormat="false" ht="12" hidden="true" customHeight="false" outlineLevel="0" collapsed="false">
      <c r="A2" s="105" t="n">
        <f aca="false">ROW()-1</f>
        <v>1</v>
      </c>
      <c r="B2" s="106" t="s">
        <v>598</v>
      </c>
      <c r="C2" s="14"/>
      <c r="D2" s="107" t="s">
        <v>599</v>
      </c>
      <c r="E2" s="14"/>
      <c r="F2" s="28" t="s">
        <v>310</v>
      </c>
      <c r="G2" s="28" t="s">
        <v>311</v>
      </c>
      <c r="H2" s="18" t="s">
        <v>100</v>
      </c>
      <c r="I2" s="108" t="s">
        <v>600</v>
      </c>
      <c r="J2" s="109" t="n">
        <v>60</v>
      </c>
      <c r="K2" s="110" t="n">
        <v>0</v>
      </c>
      <c r="L2" s="14"/>
      <c r="M2" s="107" t="s">
        <v>260</v>
      </c>
      <c r="N2" s="14"/>
    </row>
    <row r="3" customFormat="false" ht="36" hidden="true" customHeight="false" outlineLevel="0" collapsed="false">
      <c r="A3" s="105" t="n">
        <f aca="false">ROW()-1</f>
        <v>2</v>
      </c>
      <c r="B3" s="111" t="s">
        <v>601</v>
      </c>
      <c r="C3" s="14"/>
      <c r="D3" s="108" t="s">
        <v>602</v>
      </c>
      <c r="E3" s="14"/>
      <c r="F3" s="70" t="s">
        <v>603</v>
      </c>
      <c r="G3" s="70" t="s">
        <v>604</v>
      </c>
      <c r="H3" s="18" t="s">
        <v>100</v>
      </c>
      <c r="I3" s="108" t="s">
        <v>605</v>
      </c>
      <c r="J3" s="112" t="n">
        <v>48</v>
      </c>
      <c r="K3" s="113" t="n">
        <v>48</v>
      </c>
      <c r="L3" s="14"/>
      <c r="M3" s="108" t="s">
        <v>606</v>
      </c>
      <c r="N3" s="14"/>
    </row>
    <row r="4" customFormat="false" ht="36" hidden="true" customHeight="false" outlineLevel="0" collapsed="false">
      <c r="A4" s="105" t="n">
        <f aca="false">ROW()-1</f>
        <v>3</v>
      </c>
      <c r="B4" s="106" t="s">
        <v>341</v>
      </c>
      <c r="C4" s="14"/>
      <c r="D4" s="108" t="s">
        <v>607</v>
      </c>
      <c r="E4" s="14"/>
      <c r="F4" s="70"/>
      <c r="G4" s="70" t="s">
        <v>604</v>
      </c>
      <c r="H4" s="18" t="s">
        <v>40</v>
      </c>
      <c r="I4" s="108" t="s">
        <v>605</v>
      </c>
      <c r="J4" s="114" t="n">
        <v>75</v>
      </c>
      <c r="K4" s="115" t="n">
        <v>0</v>
      </c>
      <c r="L4" s="14"/>
      <c r="M4" s="108" t="s">
        <v>606</v>
      </c>
      <c r="N4" s="14"/>
    </row>
    <row r="5" customFormat="false" ht="36" hidden="true" customHeight="false" outlineLevel="0" collapsed="false">
      <c r="A5" s="105" t="n">
        <f aca="false">ROW()-1</f>
        <v>4</v>
      </c>
      <c r="B5" s="108" t="s">
        <v>608</v>
      </c>
      <c r="C5" s="14"/>
      <c r="D5" s="108" t="s">
        <v>602</v>
      </c>
      <c r="E5" s="14"/>
      <c r="F5" s="28" t="s">
        <v>234</v>
      </c>
      <c r="G5" s="28" t="s">
        <v>235</v>
      </c>
      <c r="H5" s="18" t="s">
        <v>100</v>
      </c>
      <c r="I5" s="108" t="s">
        <v>609</v>
      </c>
      <c r="J5" s="114" t="n">
        <v>75</v>
      </c>
      <c r="K5" s="115" t="n">
        <v>0</v>
      </c>
      <c r="L5" s="14"/>
      <c r="M5" s="108" t="s">
        <v>606</v>
      </c>
      <c r="N5" s="14"/>
    </row>
    <row r="6" customFormat="false" ht="36" hidden="true" customHeight="false" outlineLevel="0" collapsed="false">
      <c r="A6" s="105" t="n">
        <f aca="false">ROW()-1</f>
        <v>5</v>
      </c>
      <c r="B6" s="106" t="s">
        <v>221</v>
      </c>
      <c r="C6" s="14"/>
      <c r="D6" s="108" t="s">
        <v>607</v>
      </c>
      <c r="E6" s="14"/>
      <c r="F6" s="28" t="s">
        <v>126</v>
      </c>
      <c r="G6" s="28" t="s">
        <v>127</v>
      </c>
      <c r="H6" s="18" t="s">
        <v>100</v>
      </c>
      <c r="I6" s="108" t="s">
        <v>609</v>
      </c>
      <c r="J6" s="114" t="n">
        <v>75</v>
      </c>
      <c r="K6" s="115" t="n">
        <v>0</v>
      </c>
      <c r="L6" s="14"/>
      <c r="M6" s="108" t="s">
        <v>606</v>
      </c>
      <c r="N6" s="14"/>
    </row>
    <row r="7" customFormat="false" ht="12" hidden="true" customHeight="false" outlineLevel="0" collapsed="false">
      <c r="A7" s="105" t="n">
        <f aca="false">ROW()-1</f>
        <v>6</v>
      </c>
      <c r="B7" s="111" t="s">
        <v>610</v>
      </c>
      <c r="C7" s="14"/>
      <c r="D7" s="111" t="s">
        <v>611</v>
      </c>
      <c r="E7" s="14"/>
      <c r="F7" s="70" t="s">
        <v>612</v>
      </c>
      <c r="G7" s="70" t="s">
        <v>613</v>
      </c>
      <c r="H7" s="18" t="s">
        <v>100</v>
      </c>
      <c r="I7" s="108" t="s">
        <v>614</v>
      </c>
      <c r="J7" s="112" t="n">
        <v>64</v>
      </c>
      <c r="K7" s="113" t="n">
        <v>64</v>
      </c>
      <c r="L7" s="14"/>
      <c r="M7" s="111" t="s">
        <v>60</v>
      </c>
      <c r="N7" s="14"/>
    </row>
    <row r="8" customFormat="false" ht="12" hidden="true" customHeight="false" outlineLevel="0" collapsed="false">
      <c r="A8" s="105" t="n">
        <f aca="false">ROW()-1</f>
        <v>7</v>
      </c>
      <c r="B8" s="108" t="s">
        <v>615</v>
      </c>
      <c r="C8" s="14"/>
      <c r="D8" s="111" t="s">
        <v>616</v>
      </c>
      <c r="E8" s="14"/>
      <c r="F8" s="70" t="s">
        <v>612</v>
      </c>
      <c r="G8" s="70" t="s">
        <v>613</v>
      </c>
      <c r="H8" s="18" t="s">
        <v>100</v>
      </c>
      <c r="I8" s="108" t="s">
        <v>617</v>
      </c>
      <c r="J8" s="112" t="n">
        <v>48</v>
      </c>
      <c r="K8" s="113" t="n">
        <v>48</v>
      </c>
      <c r="L8" s="14"/>
      <c r="M8" s="111" t="s">
        <v>60</v>
      </c>
      <c r="N8" s="14"/>
    </row>
    <row r="9" customFormat="false" ht="36" hidden="true" customHeight="false" outlineLevel="0" collapsed="false">
      <c r="A9" s="105" t="n">
        <f aca="false">ROW()-1</f>
        <v>8</v>
      </c>
      <c r="B9" s="116" t="s">
        <v>341</v>
      </c>
      <c r="C9" s="14"/>
      <c r="D9" s="108" t="s">
        <v>607</v>
      </c>
      <c r="E9" s="14"/>
      <c r="F9" s="70" t="s">
        <v>612</v>
      </c>
      <c r="G9" s="70" t="s">
        <v>613</v>
      </c>
      <c r="H9" s="18" t="s">
        <v>40</v>
      </c>
      <c r="I9" s="108" t="s">
        <v>618</v>
      </c>
      <c r="J9" s="114" t="n">
        <v>75</v>
      </c>
      <c r="K9" s="115" t="n">
        <v>0</v>
      </c>
      <c r="L9" s="14"/>
      <c r="M9" s="108" t="s">
        <v>606</v>
      </c>
      <c r="N9" s="14"/>
    </row>
    <row r="10" customFormat="false" ht="12" hidden="false" customHeight="false" outlineLevel="0" collapsed="false">
      <c r="A10" s="105" t="n">
        <f aca="false">ROW()-1</f>
        <v>9</v>
      </c>
      <c r="B10" s="106" t="s">
        <v>619</v>
      </c>
      <c r="C10" s="14"/>
      <c r="D10" s="117" t="s">
        <v>611</v>
      </c>
      <c r="E10" s="14"/>
      <c r="F10" s="70" t="s">
        <v>620</v>
      </c>
      <c r="G10" s="70" t="s">
        <v>621</v>
      </c>
      <c r="H10" s="17" t="s">
        <v>123</v>
      </c>
      <c r="I10" s="108" t="s">
        <v>622</v>
      </c>
      <c r="J10" s="114" t="n">
        <v>64</v>
      </c>
      <c r="K10" s="115" t="n">
        <v>64</v>
      </c>
      <c r="L10" s="14"/>
      <c r="M10" s="106" t="s">
        <v>60</v>
      </c>
      <c r="N10" s="14"/>
    </row>
    <row r="11" customFormat="false" ht="12" hidden="false" customHeight="false" outlineLevel="0" collapsed="false">
      <c r="A11" s="105" t="n">
        <f aca="false">ROW()-1</f>
        <v>10</v>
      </c>
      <c r="B11" s="111" t="s">
        <v>619</v>
      </c>
      <c r="C11" s="14"/>
      <c r="D11" s="118" t="s">
        <v>623</v>
      </c>
      <c r="E11" s="14"/>
      <c r="F11" s="70" t="s">
        <v>620</v>
      </c>
      <c r="G11" s="70" t="s">
        <v>621</v>
      </c>
      <c r="H11" s="17" t="s">
        <v>123</v>
      </c>
      <c r="I11" s="108" t="s">
        <v>622</v>
      </c>
      <c r="J11" s="112" t="n">
        <v>80</v>
      </c>
      <c r="K11" s="113" t="n">
        <v>80</v>
      </c>
      <c r="L11" s="14"/>
      <c r="M11" s="111" t="s">
        <v>60</v>
      </c>
      <c r="N11" s="14"/>
    </row>
    <row r="12" customFormat="false" ht="12" hidden="true" customHeight="false" outlineLevel="0" collapsed="false">
      <c r="A12" s="105" t="n">
        <f aca="false">ROW()-1</f>
        <v>11</v>
      </c>
      <c r="B12" s="111" t="s">
        <v>610</v>
      </c>
      <c r="C12" s="14"/>
      <c r="D12" s="118" t="s">
        <v>611</v>
      </c>
      <c r="E12" s="14"/>
      <c r="F12" s="70" t="s">
        <v>624</v>
      </c>
      <c r="G12" s="70" t="s">
        <v>625</v>
      </c>
      <c r="H12" s="18" t="s">
        <v>100</v>
      </c>
      <c r="I12" s="108" t="s">
        <v>626</v>
      </c>
      <c r="J12" s="112" t="n">
        <v>64</v>
      </c>
      <c r="K12" s="113" t="n">
        <v>64</v>
      </c>
      <c r="L12" s="14"/>
      <c r="M12" s="111" t="s">
        <v>60</v>
      </c>
      <c r="N12" s="14"/>
    </row>
    <row r="13" customFormat="false" ht="12" hidden="true" customHeight="false" outlineLevel="0" collapsed="false">
      <c r="A13" s="105" t="n">
        <f aca="false">ROW()-1</f>
        <v>12</v>
      </c>
      <c r="B13" s="111" t="s">
        <v>627</v>
      </c>
      <c r="C13" s="14"/>
      <c r="D13" s="118" t="s">
        <v>623</v>
      </c>
      <c r="E13" s="14"/>
      <c r="F13" s="70" t="s">
        <v>624</v>
      </c>
      <c r="G13" s="70" t="s">
        <v>625</v>
      </c>
      <c r="H13" s="18" t="s">
        <v>100</v>
      </c>
      <c r="I13" s="108" t="s">
        <v>626</v>
      </c>
      <c r="J13" s="112" t="n">
        <v>48</v>
      </c>
      <c r="K13" s="113" t="n">
        <v>48</v>
      </c>
      <c r="L13" s="14"/>
      <c r="M13" s="111" t="s">
        <v>60</v>
      </c>
      <c r="N13" s="14"/>
    </row>
    <row r="14" customFormat="false" ht="12.75" hidden="false" customHeight="false" outlineLevel="0" collapsed="false">
      <c r="A14" s="105" t="n">
        <f aca="false">ROW()-1</f>
        <v>13</v>
      </c>
      <c r="B14" s="106" t="s">
        <v>619</v>
      </c>
      <c r="C14" s="14"/>
      <c r="D14" s="119" t="s">
        <v>611</v>
      </c>
      <c r="E14" s="14"/>
      <c r="F14" s="36" t="s">
        <v>628</v>
      </c>
      <c r="G14" s="36" t="s">
        <v>629</v>
      </c>
      <c r="H14" s="17" t="s">
        <v>123</v>
      </c>
      <c r="I14" s="108" t="s">
        <v>630</v>
      </c>
      <c r="J14" s="114" t="n">
        <v>64</v>
      </c>
      <c r="K14" s="115" t="n">
        <v>64</v>
      </c>
      <c r="L14" s="14"/>
      <c r="M14" s="106" t="s">
        <v>60</v>
      </c>
      <c r="N14" s="14"/>
    </row>
    <row r="15" customFormat="false" ht="12.75" hidden="false" customHeight="false" outlineLevel="0" collapsed="false">
      <c r="A15" s="105" t="n">
        <f aca="false">ROW()-1</f>
        <v>14</v>
      </c>
      <c r="B15" s="111" t="s">
        <v>619</v>
      </c>
      <c r="C15" s="14"/>
      <c r="D15" s="118" t="s">
        <v>623</v>
      </c>
      <c r="E15" s="14"/>
      <c r="F15" s="120" t="s">
        <v>408</v>
      </c>
      <c r="G15" s="120" t="s">
        <v>631</v>
      </c>
      <c r="H15" s="17" t="s">
        <v>123</v>
      </c>
      <c r="I15" s="108" t="s">
        <v>630</v>
      </c>
      <c r="J15" s="112" t="n">
        <v>80</v>
      </c>
      <c r="K15" s="113" t="n">
        <v>80</v>
      </c>
      <c r="L15" s="14"/>
      <c r="M15" s="111" t="s">
        <v>60</v>
      </c>
      <c r="N15" s="14"/>
    </row>
    <row r="16" customFormat="false" ht="12.75" hidden="true" customHeight="false" outlineLevel="0" collapsed="false">
      <c r="A16" s="105" t="n">
        <f aca="false">ROW()-1</f>
        <v>15</v>
      </c>
      <c r="B16" s="121" t="s">
        <v>632</v>
      </c>
      <c r="C16" s="111" t="s">
        <v>611</v>
      </c>
      <c r="D16" s="14" t="s">
        <v>611</v>
      </c>
      <c r="E16" s="14"/>
      <c r="F16" s="28" t="s">
        <v>310</v>
      </c>
      <c r="G16" s="28" t="s">
        <v>311</v>
      </c>
      <c r="H16" s="18" t="s">
        <v>100</v>
      </c>
      <c r="I16" s="108" t="s">
        <v>600</v>
      </c>
      <c r="J16" s="17" t="n">
        <v>96</v>
      </c>
      <c r="K16" s="14"/>
      <c r="L16" s="14"/>
      <c r="M16" s="122" t="s">
        <v>60</v>
      </c>
      <c r="N16" s="14"/>
    </row>
    <row r="17" customFormat="false" ht="12.75" hidden="true" customHeight="false" outlineLevel="0" collapsed="false">
      <c r="A17" s="105" t="n">
        <f aca="false">ROW()-1</f>
        <v>16</v>
      </c>
      <c r="B17" s="111" t="s">
        <v>619</v>
      </c>
      <c r="C17" s="123"/>
      <c r="D17" s="118" t="s">
        <v>623</v>
      </c>
      <c r="E17" s="123"/>
      <c r="F17" s="70" t="s">
        <v>620</v>
      </c>
      <c r="G17" s="70" t="s">
        <v>621</v>
      </c>
      <c r="H17" s="123"/>
      <c r="I17" s="123"/>
      <c r="J17" s="113" t="n">
        <v>96</v>
      </c>
      <c r="K17" s="123"/>
      <c r="L17" s="123"/>
      <c r="M17" s="111" t="s">
        <v>60</v>
      </c>
      <c r="N17" s="123"/>
    </row>
    <row r="18" customFormat="false" ht="12.75" hidden="true" customHeight="false" outlineLevel="0" collapsed="false">
      <c r="J18" s="0" t="n">
        <f aca="false">SUM(J2:J17)</f>
        <v>1112</v>
      </c>
      <c r="M18" s="124"/>
      <c r="N18" s="125"/>
    </row>
  </sheetData>
  <autoFilter ref="A1:AA18">
    <filterColumn colId="7">
      <customFilters and="true">
        <customFilter operator="equal" val="Estadística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P14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pane xSplit="0" ySplit="1" topLeftCell="A129" activePane="bottomLeft" state="frozen"/>
      <selection pane="topLeft" activeCell="A1" activeCellId="0" sqref="A1"/>
      <selection pane="bottomLeft" activeCell="C32" activeCellId="0" sqref="C32"/>
    </sheetView>
  </sheetViews>
  <sheetFormatPr defaultRowHeight="12.75"/>
  <cols>
    <col collapsed="false" hidden="false" max="1" min="1" style="0" width="5.14795918367347"/>
    <col collapsed="false" hidden="false" max="2" min="2" style="0" width="10.2857142857143"/>
    <col collapsed="false" hidden="false" max="3" min="3" style="0" width="16.1989795918367"/>
    <col collapsed="false" hidden="false" max="4" min="4" style="0" width="22.3928571428571"/>
    <col collapsed="false" hidden="false" max="5" min="5" style="0" width="5.81122448979592"/>
    <col collapsed="false" hidden="false" max="6" min="6" style="0" width="7.14795918367347"/>
    <col collapsed="false" hidden="false" max="7" min="7" style="0" width="5.52551020408163"/>
    <col collapsed="false" hidden="false" max="8" min="8" style="0" width="8.10204081632653"/>
    <col collapsed="false" hidden="false" max="9" min="9" style="0" width="7.52551020408163"/>
    <col collapsed="false" hidden="false" max="10" min="10" style="0" width="8.18877551020408"/>
    <col collapsed="false" hidden="false" max="11" min="11" style="0" width="6.5765306122449"/>
    <col collapsed="false" hidden="false" max="12" min="12" style="0" width="4.94897959183674"/>
    <col collapsed="false" hidden="false" max="13" min="13" style="0" width="5.81122448979592"/>
    <col collapsed="false" hidden="false" max="14" min="14" style="0" width="11.25"/>
    <col collapsed="false" hidden="false" max="15" min="15" style="0" width="8.6734693877551"/>
    <col collapsed="false" hidden="false" max="16" min="16" style="0" width="10.6734693877551"/>
    <col collapsed="false" hidden="false" max="18" min="17" style="0" width="8.10204081632653"/>
    <col collapsed="false" hidden="false" max="19" min="19" style="126" width="5.43367346938776"/>
    <col collapsed="false" hidden="false" max="20" min="20" style="126" width="17.7295918367347"/>
    <col collapsed="false" hidden="false" max="1025" min="21" style="0" width="10.2857142857143"/>
  </cols>
  <sheetData>
    <row r="1" customFormat="false" ht="33.75" hidden="false" customHeight="false" outlineLevel="0" collapsed="false">
      <c r="A1" s="127" t="s">
        <v>633</v>
      </c>
      <c r="B1" s="127" t="s">
        <v>634</v>
      </c>
      <c r="C1" s="127" t="s">
        <v>635</v>
      </c>
      <c r="D1" s="127" t="s">
        <v>636</v>
      </c>
      <c r="E1" s="127" t="s">
        <v>637</v>
      </c>
      <c r="F1" s="128" t="s">
        <v>638</v>
      </c>
      <c r="G1" s="129" t="s">
        <v>639</v>
      </c>
      <c r="H1" s="130" t="s">
        <v>640</v>
      </c>
      <c r="I1" s="129" t="s">
        <v>641</v>
      </c>
      <c r="J1" s="129" t="s">
        <v>642</v>
      </c>
      <c r="K1" s="129" t="s">
        <v>643</v>
      </c>
      <c r="L1" s="129" t="s">
        <v>644</v>
      </c>
      <c r="M1" s="131" t="s">
        <v>645</v>
      </c>
      <c r="N1" s="132" t="s">
        <v>646</v>
      </c>
      <c r="O1" s="133" t="s">
        <v>647</v>
      </c>
      <c r="P1" s="134" t="s">
        <v>648</v>
      </c>
      <c r="Q1" s="134" t="s">
        <v>649</v>
      </c>
      <c r="R1" s="135" t="s">
        <v>650</v>
      </c>
      <c r="S1" s="135" t="s">
        <v>651</v>
      </c>
      <c r="T1" s="135" t="s">
        <v>652</v>
      </c>
      <c r="U1" s="135" t="s">
        <v>653</v>
      </c>
    </row>
    <row r="2" customFormat="false" ht="12.75" hidden="false" customHeight="false" outlineLevel="0" collapsed="false">
      <c r="A2" s="123" t="n">
        <f aca="false">ROW()-1</f>
        <v>1</v>
      </c>
      <c r="B2" s="36" t="s">
        <v>654</v>
      </c>
      <c r="C2" s="36" t="s">
        <v>155</v>
      </c>
      <c r="D2" s="21" t="s">
        <v>156</v>
      </c>
      <c r="E2" s="136" t="n">
        <v>40</v>
      </c>
      <c r="F2" s="137" t="n">
        <f aca="false">COUNTIF(Obligatorias!G$2:G$150,D2)</f>
        <v>2</v>
      </c>
      <c r="G2" s="137"/>
      <c r="H2" s="137" t="n">
        <f aca="false">COUNTIF('OPT-LIBRE'!G$2:G$95,D2)</f>
        <v>0</v>
      </c>
      <c r="I2" s="137"/>
      <c r="J2" s="137" t="n">
        <f aca="false">COUNTIF(POSGRADO!G$2:G$70,D2)</f>
        <v>0</v>
      </c>
      <c r="K2" s="137"/>
      <c r="L2" s="138" t="n">
        <f aca="false">COUNTIF(FIQ!G$2:G$20,D2)</f>
        <v>0</v>
      </c>
      <c r="M2" s="139" t="n">
        <f aca="false">F2+H2+J2+L2+(G2+I2+K2)/2</f>
        <v>2</v>
      </c>
      <c r="N2" s="137" t="n">
        <f aca="false">SUMIF(Obligatorias!G$2:G$150,D2,Obligatorias!J$2:J$135)</f>
        <v>150</v>
      </c>
      <c r="O2" s="123" t="n">
        <f aca="false">SUMIF('OPT-LIBRE'!G$2:G$77,D2,'OPT-LIBRE'!J$2:J$77)</f>
        <v>0</v>
      </c>
      <c r="P2" s="123" t="n">
        <f aca="false">SUMIF(POSGRADO!G$2:G$70,D2,POSGRADO!J$2:J$70)</f>
        <v>0</v>
      </c>
      <c r="Q2" s="123" t="n">
        <f aca="false">SUMIF(FIQ!G$2:G$20,D2,FIQ!J$2:J$20)</f>
        <v>0</v>
      </c>
      <c r="R2" s="140" t="n">
        <f aca="false">SUM(N2:Q2)</f>
        <v>150</v>
      </c>
      <c r="S2" s="141" t="s">
        <v>655</v>
      </c>
      <c r="T2" s="141"/>
      <c r="U2" s="0" t="s">
        <v>656</v>
      </c>
    </row>
    <row r="3" customFormat="false" ht="12.75" hidden="false" customHeight="false" outlineLevel="0" collapsed="false">
      <c r="A3" s="123" t="n">
        <f aca="false">ROW()-1</f>
        <v>2</v>
      </c>
      <c r="B3" s="36" t="s">
        <v>657</v>
      </c>
      <c r="C3" s="36" t="s">
        <v>197</v>
      </c>
      <c r="D3" s="21" t="s">
        <v>198</v>
      </c>
      <c r="E3" s="136" t="n">
        <v>40</v>
      </c>
      <c r="F3" s="137" t="n">
        <f aca="false">COUNTIF(Obligatorias!G$2:G$150,D3)</f>
        <v>1</v>
      </c>
      <c r="G3" s="137"/>
      <c r="H3" s="137" t="n">
        <f aca="false">COUNTIF('OPT-LIBRE'!G$2:G$95,D3)</f>
        <v>1</v>
      </c>
      <c r="I3" s="137"/>
      <c r="J3" s="137" t="n">
        <f aca="false">COUNTIF(POSGRADO!G$2:G$70,D3)</f>
        <v>0</v>
      </c>
      <c r="K3" s="137"/>
      <c r="L3" s="138" t="n">
        <f aca="false">COUNTIF(FIQ!G$2:G$20,D3)</f>
        <v>0</v>
      </c>
      <c r="M3" s="139" t="n">
        <f aca="false">F3+H3+J3+L3+(G3+I3+K3)/2</f>
        <v>2</v>
      </c>
      <c r="N3" s="137" t="n">
        <f aca="false">SUMIF(Obligatorias!G$2:G$150,D3,Obligatorias!J$2:J$135)</f>
        <v>75</v>
      </c>
      <c r="O3" s="123" t="n">
        <f aca="false">SUMIF('OPT-LIBRE'!G$2:G$77,D3,'OPT-LIBRE'!J$2:J$77)</f>
        <v>75</v>
      </c>
      <c r="P3" s="123" t="n">
        <f aca="false">SUMIF(POSGRADO!G$2:G$70,D3,POSGRADO!J$2:J$70)</f>
        <v>0</v>
      </c>
      <c r="Q3" s="123" t="n">
        <f aca="false">SUMIF(FIQ!G$2:G$20,D3,FIQ!J$2:J$20)</f>
        <v>0</v>
      </c>
      <c r="R3" s="140" t="n">
        <f aca="false">SUM(N3:Q3)</f>
        <v>150</v>
      </c>
      <c r="S3" s="141" t="s">
        <v>658</v>
      </c>
      <c r="T3" s="141"/>
      <c r="U3" s="0" t="s">
        <v>659</v>
      </c>
    </row>
    <row r="4" customFormat="false" ht="12.75" hidden="false" customHeight="false" outlineLevel="0" collapsed="false">
      <c r="A4" s="123" t="n">
        <f aca="false">ROW()-1</f>
        <v>3</v>
      </c>
      <c r="B4" s="36" t="s">
        <v>660</v>
      </c>
      <c r="C4" s="36" t="s">
        <v>38</v>
      </c>
      <c r="D4" s="21" t="s">
        <v>39</v>
      </c>
      <c r="E4" s="136" t="n">
        <v>40</v>
      </c>
      <c r="F4" s="137" t="n">
        <f aca="false">COUNTIF(Obligatorias!G$2:G$150,D4)</f>
        <v>3</v>
      </c>
      <c r="G4" s="137"/>
      <c r="H4" s="137" t="n">
        <f aca="false">COUNTIF('OPT-LIBRE'!G$2:G$95,D4)</f>
        <v>0</v>
      </c>
      <c r="I4" s="137"/>
      <c r="J4" s="137" t="n">
        <f aca="false">COUNTIF(POSGRADO!G$2:G$70,D4)</f>
        <v>0</v>
      </c>
      <c r="K4" s="137"/>
      <c r="L4" s="138" t="n">
        <f aca="false">COUNTIF(FIQ!G$2:G$20,D4)</f>
        <v>0</v>
      </c>
      <c r="M4" s="139" t="n">
        <f aca="false">F4+H4+J4+L4+(G4+I4+K4)/2</f>
        <v>3</v>
      </c>
      <c r="N4" s="137" t="n">
        <f aca="false">SUMIF(Obligatorias!G$2:G$150,D4,Obligatorias!J$2:J$135)</f>
        <v>222</v>
      </c>
      <c r="O4" s="123" t="n">
        <f aca="false">SUMIF('OPT-LIBRE'!G$2:G$77,D4,'OPT-LIBRE'!J$2:J$77)</f>
        <v>0</v>
      </c>
      <c r="P4" s="123" t="n">
        <f aca="false">SUMIF(POSGRADO!G$2:G$70,D4,POSGRADO!J$2:J$70)</f>
        <v>0</v>
      </c>
      <c r="Q4" s="123" t="n">
        <f aca="false">SUMIF(FIQ!G$2:G$20,D4,FIQ!J$2:J$20)</f>
        <v>0</v>
      </c>
      <c r="R4" s="140" t="n">
        <f aca="false">SUM(N4:Q4)</f>
        <v>222</v>
      </c>
      <c r="S4" s="141"/>
      <c r="T4" s="141"/>
      <c r="U4" s="0" t="s">
        <v>659</v>
      </c>
    </row>
    <row r="5" customFormat="false" ht="12.75" hidden="false" customHeight="false" outlineLevel="0" collapsed="false">
      <c r="A5" s="123" t="n">
        <f aca="false">ROW()-1</f>
        <v>4</v>
      </c>
      <c r="B5" s="36" t="s">
        <v>661</v>
      </c>
      <c r="C5" s="36" t="s">
        <v>662</v>
      </c>
      <c r="D5" s="21" t="s">
        <v>31</v>
      </c>
      <c r="E5" s="136" t="n">
        <v>40</v>
      </c>
      <c r="F5" s="137" t="n">
        <f aca="false">COUNTIF(Obligatorias!G$2:G$150,D5)</f>
        <v>3</v>
      </c>
      <c r="G5" s="137"/>
      <c r="H5" s="137" t="n">
        <f aca="false">COUNTIF('OPT-LIBRE'!G$2:G$95,D5)</f>
        <v>0</v>
      </c>
      <c r="I5" s="137"/>
      <c r="J5" s="137" t="n">
        <f aca="false">COUNTIF(POSGRADO!G$2:G$70,D5)</f>
        <v>0</v>
      </c>
      <c r="K5" s="137"/>
      <c r="L5" s="138" t="n">
        <f aca="false">COUNTIF(FIQ!G$2:G$20,D5)</f>
        <v>0</v>
      </c>
      <c r="M5" s="139" t="n">
        <f aca="false">F5+H5+J5+L5+(G5+I5+K5)/2</f>
        <v>3</v>
      </c>
      <c r="N5" s="137" t="n">
        <f aca="false">SUMIF(Obligatorias!G$2:G$150,D5,Obligatorias!J$2:J$135)</f>
        <v>139</v>
      </c>
      <c r="O5" s="123" t="n">
        <f aca="false">SUMIF('OPT-LIBRE'!G$2:G$77,D5,'OPT-LIBRE'!J$2:J$77)</f>
        <v>0</v>
      </c>
      <c r="P5" s="123" t="n">
        <f aca="false">SUMIF(POSGRADO!G$2:G$70,D5,POSGRADO!J$2:J$70)</f>
        <v>0</v>
      </c>
      <c r="Q5" s="123" t="n">
        <f aca="false">SUMIF(FIQ!G$2:G$20,D5,FIQ!J$2:J$20)</f>
        <v>0</v>
      </c>
      <c r="R5" s="140" t="n">
        <f aca="false">SUM(N5:Q5)</f>
        <v>139</v>
      </c>
      <c r="S5" s="141"/>
      <c r="T5" s="141"/>
      <c r="U5" s="0" t="s">
        <v>53</v>
      </c>
    </row>
    <row r="6" customFormat="false" ht="12.75" hidden="false" customHeight="false" outlineLevel="0" collapsed="false">
      <c r="A6" s="123" t="n">
        <f aca="false">ROW()-1</f>
        <v>5</v>
      </c>
      <c r="B6" s="36" t="s">
        <v>660</v>
      </c>
      <c r="C6" s="36" t="s">
        <v>663</v>
      </c>
      <c r="D6" s="21" t="s">
        <v>210</v>
      </c>
      <c r="E6" s="136" t="n">
        <v>40</v>
      </c>
      <c r="F6" s="137" t="n">
        <f aca="false">COUNTIF(Obligatorias!G$2:G$150,D6)</f>
        <v>2</v>
      </c>
      <c r="G6" s="142" t="n">
        <v>1</v>
      </c>
      <c r="H6" s="137" t="n">
        <f aca="false">COUNTIF('OPT-LIBRE'!G$2:G$95,D6)</f>
        <v>1</v>
      </c>
      <c r="I6" s="137"/>
      <c r="J6" s="137" t="n">
        <f aca="false">COUNTIF(POSGRADO!G$2:G$70,D6)</f>
        <v>0</v>
      </c>
      <c r="K6" s="137"/>
      <c r="L6" s="138" t="n">
        <f aca="false">COUNTIF(FIQ!G$2:G$20,D6)</f>
        <v>0</v>
      </c>
      <c r="M6" s="139" t="n">
        <f aca="false">F6+H6+J6+L6+(G6+I6+K6)/2</f>
        <v>3.5</v>
      </c>
      <c r="N6" s="137" t="n">
        <f aca="false">SUMIF(Obligatorias!G$2:G$150,D6,Obligatorias!J$2:J$135)+96/2</f>
        <v>192</v>
      </c>
      <c r="O6" s="123" t="n">
        <f aca="false">SUMIF('OPT-LIBRE'!G$2:G$77,D6,'OPT-LIBRE'!J$2:J$77)</f>
        <v>24</v>
      </c>
      <c r="P6" s="123" t="n">
        <f aca="false">SUMIF(POSGRADO!G$2:G$70,D6,POSGRADO!J$2:J$70)</f>
        <v>0</v>
      </c>
      <c r="Q6" s="123" t="n">
        <f aca="false">SUMIF(FIQ!G$2:G$20,D6,FIQ!J$2:J$20)</f>
        <v>0</v>
      </c>
      <c r="R6" s="140" t="n">
        <f aca="false">SUM(N6:Q6)</f>
        <v>216</v>
      </c>
      <c r="S6" s="141"/>
      <c r="T6" s="0"/>
      <c r="U6" s="0" t="s">
        <v>664</v>
      </c>
    </row>
    <row r="7" customFormat="false" ht="12.75" hidden="false" customHeight="false" outlineLevel="0" collapsed="false">
      <c r="A7" s="123" t="n">
        <f aca="false">ROW()-1</f>
        <v>6</v>
      </c>
      <c r="B7" s="36" t="s">
        <v>657</v>
      </c>
      <c r="C7" s="36" t="s">
        <v>665</v>
      </c>
      <c r="D7" s="21" t="s">
        <v>666</v>
      </c>
      <c r="E7" s="21"/>
      <c r="F7" s="137" t="n">
        <f aca="false">COUNTIF(Obligatorias!G$2:G$150,D7)</f>
        <v>0</v>
      </c>
      <c r="G7" s="137"/>
      <c r="H7" s="137" t="n">
        <f aca="false">COUNTIF('OPT-LIBRE'!G$2:G$95,D7)</f>
        <v>0</v>
      </c>
      <c r="I7" s="137"/>
      <c r="J7" s="137" t="n">
        <f aca="false">COUNTIF(POSGRADO!G$2:G$70,D7)</f>
        <v>2</v>
      </c>
      <c r="K7" s="143" t="n">
        <v>1</v>
      </c>
      <c r="L7" s="138" t="n">
        <f aca="false">COUNTIF(FIQ!G$2:G$20,D7)</f>
        <v>0</v>
      </c>
      <c r="M7" s="139" t="n">
        <f aca="false">F7+H7+J7+L7+(G7+I7+K7)/2</f>
        <v>2.5</v>
      </c>
      <c r="N7" s="137" t="n">
        <f aca="false">SUMIF(Obligatorias!G$2:G$150,D7,Obligatorias!J$2:J$135)</f>
        <v>0</v>
      </c>
      <c r="O7" s="123" t="n">
        <f aca="false">SUMIF('OPT-LIBRE'!G$2:G$77,D7,'OPT-LIBRE'!J$2:J$77)</f>
        <v>0</v>
      </c>
      <c r="P7" s="123" t="n">
        <f aca="false">SUMIF(POSGRADO!G$2:G$70,D7,POSGRADO!J$2:J$70)+60/2</f>
        <v>150</v>
      </c>
      <c r="Q7" s="123" t="n">
        <f aca="false">SUMIF(FIQ!G$2:G$20,D7,FIQ!J$2:J$20)</f>
        <v>0</v>
      </c>
      <c r="R7" s="140" t="n">
        <f aca="false">SUM(N7:Q7)</f>
        <v>150</v>
      </c>
      <c r="S7" s="141" t="s">
        <v>658</v>
      </c>
      <c r="T7" s="141" t="s">
        <v>667</v>
      </c>
      <c r="U7" s="0" t="s">
        <v>123</v>
      </c>
    </row>
    <row r="8" customFormat="false" ht="12.75" hidden="false" customHeight="false" outlineLevel="0" collapsed="false">
      <c r="A8" s="123" t="n">
        <f aca="false">ROW()-1</f>
        <v>7</v>
      </c>
      <c r="B8" s="36" t="s">
        <v>654</v>
      </c>
      <c r="C8" s="36" t="s">
        <v>325</v>
      </c>
      <c r="D8" s="21" t="s">
        <v>326</v>
      </c>
      <c r="E8" s="136" t="n">
        <v>40</v>
      </c>
      <c r="F8" s="137" t="n">
        <f aca="false">COUNTIF(Obligatorias!G$2:G$150,D8)</f>
        <v>1</v>
      </c>
      <c r="G8" s="137"/>
      <c r="H8" s="137" t="n">
        <f aca="false">COUNTIF('OPT-LIBRE'!G$2:G$95,D8)</f>
        <v>2</v>
      </c>
      <c r="I8" s="137"/>
      <c r="J8" s="137" t="n">
        <f aca="false">COUNTIF(POSGRADO!G$2:G$70,D8)</f>
        <v>3</v>
      </c>
      <c r="K8" s="137"/>
      <c r="L8" s="138" t="n">
        <f aca="false">COUNTIF(FIQ!G$2:G$20,D8)</f>
        <v>0</v>
      </c>
      <c r="M8" s="139" t="n">
        <f aca="false">F8+H8+J8+L8+(G8+I8+K8)/2</f>
        <v>6</v>
      </c>
      <c r="N8" s="137" t="n">
        <f aca="false">SUMIF(Obligatorias!G$2:G$150,D8,Obligatorias!J$2:J$135)</f>
        <v>67.5</v>
      </c>
      <c r="O8" s="123" t="n">
        <f aca="false">SUMIF('OPT-LIBRE'!G$2:G$77,D8,'OPT-LIBRE'!J$2:J$77)</f>
        <v>135</v>
      </c>
      <c r="P8" s="123" t="n">
        <f aca="false">SUMIF(POSGRADO!G$2:G$70,D8,POSGRADO!J$2:J$70)</f>
        <v>180</v>
      </c>
      <c r="Q8" s="123" t="n">
        <f aca="false">SUMIF(FIQ!G$2:G$20,D8,FIQ!J$2:J$20)</f>
        <v>0</v>
      </c>
      <c r="R8" s="140" t="n">
        <f aca="false">SUM(N8:Q8)</f>
        <v>382.5</v>
      </c>
      <c r="S8" s="141" t="s">
        <v>658</v>
      </c>
      <c r="T8" s="141" t="s">
        <v>655</v>
      </c>
      <c r="U8" s="0" t="s">
        <v>668</v>
      </c>
    </row>
    <row r="9" customFormat="false" ht="12.75" hidden="false" customHeight="false" outlineLevel="0" collapsed="false">
      <c r="A9" s="123" t="n">
        <f aca="false">ROW()-1</f>
        <v>8</v>
      </c>
      <c r="B9" s="36" t="s">
        <v>660</v>
      </c>
      <c r="C9" s="36" t="s">
        <v>230</v>
      </c>
      <c r="D9" s="21" t="s">
        <v>231</v>
      </c>
      <c r="E9" s="136" t="n">
        <v>40</v>
      </c>
      <c r="F9" s="137" t="n">
        <f aca="false">COUNTIF(Obligatorias!G$2:G$150,D9)</f>
        <v>1</v>
      </c>
      <c r="G9" s="137"/>
      <c r="H9" s="137" t="n">
        <f aca="false">COUNTIF('OPT-LIBRE'!G$2:G$95,D9)</f>
        <v>2</v>
      </c>
      <c r="I9" s="137"/>
      <c r="J9" s="137" t="n">
        <f aca="false">COUNTIF(POSGRADO!G$2:G$70,D9)</f>
        <v>0</v>
      </c>
      <c r="K9" s="137"/>
      <c r="L9" s="138" t="n">
        <f aca="false">COUNTIF(FIQ!G$2:G$20,D9)</f>
        <v>0</v>
      </c>
      <c r="M9" s="139" t="n">
        <f aca="false">F9+H9+J9+L9+(G9+I9+K9)/2</f>
        <v>3</v>
      </c>
      <c r="N9" s="137" t="n">
        <f aca="false">SUMIF(Obligatorias!G$2:G$150,D9,Obligatorias!J$2:J$135)</f>
        <v>75</v>
      </c>
      <c r="O9" s="123" t="n">
        <f aca="false">SUMIF('OPT-LIBRE'!G$2:G$77,D9,'OPT-LIBRE'!J$2:J$77)</f>
        <v>54</v>
      </c>
      <c r="P9" s="123" t="n">
        <f aca="false">SUMIF(POSGRADO!G$2:G$70,D9,POSGRADO!J$2:J$70)</f>
        <v>0</v>
      </c>
      <c r="Q9" s="123" t="n">
        <f aca="false">SUMIF(FIQ!G$2:G$20,D9,FIQ!J$2:J$20)</f>
        <v>0</v>
      </c>
      <c r="R9" s="140" t="n">
        <f aca="false">SUM(N9:Q9)</f>
        <v>129</v>
      </c>
      <c r="S9" s="141"/>
      <c r="T9" s="141" t="s">
        <v>669</v>
      </c>
      <c r="U9" s="0" t="s">
        <v>670</v>
      </c>
    </row>
    <row r="10" customFormat="false" ht="12.75" hidden="false" customHeight="false" outlineLevel="0" collapsed="false">
      <c r="A10" s="123" t="n">
        <f aca="false">ROW()-1</f>
        <v>9</v>
      </c>
      <c r="B10" s="36" t="s">
        <v>657</v>
      </c>
      <c r="C10" s="36" t="s">
        <v>671</v>
      </c>
      <c r="D10" s="21" t="s">
        <v>395</v>
      </c>
      <c r="E10" s="136" t="n">
        <v>40</v>
      </c>
      <c r="F10" s="137" t="n">
        <f aca="false">COUNTIF(Obligatorias!G$2:G$150,D10)</f>
        <v>1</v>
      </c>
      <c r="G10" s="137"/>
      <c r="H10" s="137" t="n">
        <f aca="false">COUNTIF('OPT-LIBRE'!G$2:G$95,D10)</f>
        <v>0</v>
      </c>
      <c r="I10" s="137"/>
      <c r="J10" s="137" t="n">
        <f aca="false">COUNTIF(POSGRADO!G$2:G$70,D10)</f>
        <v>0</v>
      </c>
      <c r="K10" s="144" t="n">
        <v>2</v>
      </c>
      <c r="L10" s="138" t="n">
        <f aca="false">COUNTIF(FIQ!G$2:G$20,D10)</f>
        <v>0</v>
      </c>
      <c r="M10" s="139" t="n">
        <f aca="false">F10+H10+J10+L10+(G10+I10+K10)/2</f>
        <v>2</v>
      </c>
      <c r="N10" s="137" t="n">
        <f aca="false">SUMIF(Obligatorias!G$2:G$150,D10,Obligatorias!J$2:J$135)</f>
        <v>67.5</v>
      </c>
      <c r="O10" s="123" t="n">
        <f aca="false">SUMIF('OPT-LIBRE'!G$2:G$77,D10,'OPT-LIBRE'!J$2:J$77)</f>
        <v>0</v>
      </c>
      <c r="P10" s="123" t="n">
        <f aca="false">SUMIF(POSGRADO!G$2:G$70,D10,POSGRADO!J$2:J$70)+60/2+60/2</f>
        <v>60</v>
      </c>
      <c r="Q10" s="123" t="n">
        <f aca="false">SUMIF(FIQ!G$2:G$20,D10,FIQ!J$2:J$20)</f>
        <v>0</v>
      </c>
      <c r="R10" s="140" t="n">
        <f aca="false">SUM(N10:Q10)</f>
        <v>127.5</v>
      </c>
      <c r="S10" s="141" t="s">
        <v>658</v>
      </c>
      <c r="T10" s="141"/>
      <c r="U10" s="0" t="s">
        <v>672</v>
      </c>
    </row>
    <row r="11" customFormat="false" ht="12.75" hidden="false" customHeight="false" outlineLevel="0" collapsed="false">
      <c r="A11" s="123" t="n">
        <f aca="false">ROW()-1</f>
        <v>10</v>
      </c>
      <c r="B11" s="36" t="s">
        <v>660</v>
      </c>
      <c r="C11" s="36" t="s">
        <v>297</v>
      </c>
      <c r="D11" s="21" t="s">
        <v>298</v>
      </c>
      <c r="E11" s="136" t="n">
        <v>40</v>
      </c>
      <c r="F11" s="137" t="n">
        <f aca="false">COUNTIF(Obligatorias!G$2:G$150,D11)</f>
        <v>2</v>
      </c>
      <c r="G11" s="137"/>
      <c r="H11" s="137" t="n">
        <f aca="false">COUNTIF('OPT-LIBRE'!G$2:G$95,D11)</f>
        <v>0</v>
      </c>
      <c r="I11" s="137"/>
      <c r="J11" s="137" t="n">
        <f aca="false">COUNTIF(POSGRADO!G$2:G$70,D11)</f>
        <v>1</v>
      </c>
      <c r="K11" s="137"/>
      <c r="L11" s="138" t="n">
        <f aca="false">COUNTIF(FIQ!G$2:G$20,D11)</f>
        <v>0</v>
      </c>
      <c r="M11" s="139" t="n">
        <f aca="false">F11+H11+J11+L11+(G11+I11+K11)/2</f>
        <v>3</v>
      </c>
      <c r="N11" s="137" t="n">
        <f aca="false">SUMIF(Obligatorias!G$2:G$150,D11,Obligatorias!J$2:J$135)</f>
        <v>150</v>
      </c>
      <c r="O11" s="123" t="n">
        <f aca="false">SUMIF('OPT-LIBRE'!G$2:G$77,D11,'OPT-LIBRE'!J$2:J$77)</f>
        <v>0</v>
      </c>
      <c r="P11" s="123" t="n">
        <f aca="false">SUMIF(POSGRADO!G$2:G$70,D11,POSGRADO!J$2:J$70)</f>
        <v>60</v>
      </c>
      <c r="Q11" s="123" t="n">
        <f aca="false">SUMIF(FIQ!G$2:G$20,D11,FIQ!J$2:J$20)</f>
        <v>0</v>
      </c>
      <c r="R11" s="140" t="n">
        <f aca="false">SUM(N11:Q11)</f>
        <v>210</v>
      </c>
      <c r="S11" s="141"/>
      <c r="T11" s="141"/>
      <c r="U11" s="0" t="s">
        <v>670</v>
      </c>
    </row>
    <row r="12" customFormat="false" ht="12.75" hidden="false" customHeight="false" outlineLevel="0" collapsed="false">
      <c r="A12" s="123" t="n">
        <f aca="false">ROW()-1</f>
        <v>11</v>
      </c>
      <c r="B12" s="36" t="s">
        <v>657</v>
      </c>
      <c r="C12" s="36" t="s">
        <v>673</v>
      </c>
      <c r="D12" s="21" t="s">
        <v>411</v>
      </c>
      <c r="E12" s="136" t="n">
        <v>40</v>
      </c>
      <c r="F12" s="137" t="n">
        <f aca="false">COUNTIF(Obligatorias!G$2:G$150,D12)</f>
        <v>1</v>
      </c>
      <c r="G12" s="137"/>
      <c r="H12" s="137" t="n">
        <f aca="false">COUNTIF('OPT-LIBRE'!G$2:G$95,D12)</f>
        <v>0</v>
      </c>
      <c r="I12" s="137"/>
      <c r="J12" s="137" t="n">
        <f aca="false">COUNTIF(POSGRADO!G$2:G$70,D12)</f>
        <v>2</v>
      </c>
      <c r="K12" s="143" t="n">
        <v>1</v>
      </c>
      <c r="L12" s="138" t="n">
        <f aca="false">COUNTIF(FIQ!G$2:G$20,D12)</f>
        <v>0</v>
      </c>
      <c r="M12" s="139" t="n">
        <f aca="false">F12+H12+J12+L12+(G12+I12+K12)/2</f>
        <v>3.5</v>
      </c>
      <c r="N12" s="137" t="n">
        <f aca="false">SUMIF(Obligatorias!G$2:G$150,D12,Obligatorias!J$2:J$135)</f>
        <v>0</v>
      </c>
      <c r="O12" s="123" t="n">
        <f aca="false">SUMIF('OPT-LIBRE'!G$2:G$77,D12,'OPT-LIBRE'!J$2:J$77)</f>
        <v>0</v>
      </c>
      <c r="P12" s="123" t="n">
        <f aca="false">SUMIF(POSGRADO!G$2:G$70,D12,POSGRADO!J$2:J$70)+60/2</f>
        <v>150</v>
      </c>
      <c r="Q12" s="123" t="n">
        <f aca="false">SUMIF(FIQ!G$2:G$20,D12,FIQ!J$2:J$20)</f>
        <v>0</v>
      </c>
      <c r="R12" s="140" t="n">
        <f aca="false">SUM(N12:Q12)</f>
        <v>150</v>
      </c>
      <c r="S12" s="141" t="s">
        <v>655</v>
      </c>
      <c r="T12" s="141" t="s">
        <v>655</v>
      </c>
      <c r="U12" s="0" t="s">
        <v>123</v>
      </c>
    </row>
    <row r="13" customFormat="false" ht="12.75" hidden="false" customHeight="false" outlineLevel="0" collapsed="false">
      <c r="A13" s="123" t="n">
        <f aca="false">ROW()-1</f>
        <v>12</v>
      </c>
      <c r="B13" s="36" t="s">
        <v>674</v>
      </c>
      <c r="C13" s="36" t="s">
        <v>88</v>
      </c>
      <c r="D13" s="21" t="s">
        <v>89</v>
      </c>
      <c r="E13" s="136" t="n">
        <v>40</v>
      </c>
      <c r="F13" s="137" t="n">
        <f aca="false">COUNTIF(Obligatorias!G$2:G$150,D13)</f>
        <v>1</v>
      </c>
      <c r="G13" s="137"/>
      <c r="H13" s="137" t="n">
        <f aca="false">COUNTIF('OPT-LIBRE'!G$2:G$95,D13)</f>
        <v>0</v>
      </c>
      <c r="I13" s="137"/>
      <c r="J13" s="137" t="n">
        <f aca="false">COUNTIF(POSGRADO!G$2:G$70,D13)</f>
        <v>2</v>
      </c>
      <c r="K13" s="137"/>
      <c r="L13" s="138" t="n">
        <f aca="false">COUNTIF(FIQ!G$2:G$20,D13)</f>
        <v>0</v>
      </c>
      <c r="M13" s="139" t="n">
        <f aca="false">F13+H13+J13+L13+(G13+I13+K13)/2</f>
        <v>3</v>
      </c>
      <c r="N13" s="137" t="n">
        <f aca="false">SUMIF(Obligatorias!G$2:G$150,D13,Obligatorias!J$2:J$135)</f>
        <v>48</v>
      </c>
      <c r="O13" s="123" t="n">
        <f aca="false">SUMIF('OPT-LIBRE'!G$2:G$77,D13,'OPT-LIBRE'!J$2:J$77)</f>
        <v>0</v>
      </c>
      <c r="P13" s="123" t="n">
        <f aca="false">SUMIF(POSGRADO!G$2:G$70,D13,POSGRADO!J$2:J$70)</f>
        <v>120</v>
      </c>
      <c r="Q13" s="123" t="n">
        <f aca="false">SUMIF(FIQ!G$2:G$20,D13,FIQ!J$2:J$20)</f>
        <v>0</v>
      </c>
      <c r="R13" s="140" t="n">
        <f aca="false">SUM(N13:Q13)</f>
        <v>168</v>
      </c>
      <c r="S13" s="141" t="s">
        <v>658</v>
      </c>
      <c r="T13" s="141" t="s">
        <v>675</v>
      </c>
      <c r="U13" s="0" t="s">
        <v>53</v>
      </c>
    </row>
    <row r="14" customFormat="false" ht="12.75" hidden="false" customHeight="false" outlineLevel="0" collapsed="false">
      <c r="A14" s="123" t="n">
        <f aca="false">ROW()-1</f>
        <v>13</v>
      </c>
      <c r="B14" s="36" t="s">
        <v>657</v>
      </c>
      <c r="C14" s="36" t="s">
        <v>408</v>
      </c>
      <c r="D14" s="21" t="s">
        <v>676</v>
      </c>
      <c r="E14" s="136" t="n">
        <v>40</v>
      </c>
      <c r="F14" s="137" t="n">
        <f aca="false">COUNTIF(Obligatorias!G$2:G$150,D14)</f>
        <v>0</v>
      </c>
      <c r="G14" s="145" t="n">
        <v>2</v>
      </c>
      <c r="H14" s="137" t="n">
        <f aca="false">COUNTIF('OPT-LIBRE'!G$2:G$95,D14)</f>
        <v>0</v>
      </c>
      <c r="I14" s="146" t="n">
        <v>1</v>
      </c>
      <c r="J14" s="137" t="n">
        <f aca="false">COUNTIF(POSGRADO!G$2:G$70,D14)</f>
        <v>3</v>
      </c>
      <c r="K14" s="144" t="n">
        <v>2</v>
      </c>
      <c r="L14" s="138" t="n">
        <f aca="false">COUNTIF(FIQ!G$2:G$20,D14)</f>
        <v>0</v>
      </c>
      <c r="M14" s="139" t="n">
        <f aca="false">F14+H14+J14+L14+(G14+I14+K14)/2</f>
        <v>5.5</v>
      </c>
      <c r="N14" s="137" t="n">
        <f aca="false">SUMIF(Obligatorias!G$2:G$150,D14,Obligatorias!J$2:J$135)+72/2+72/2</f>
        <v>72</v>
      </c>
      <c r="O14" s="123" t="n">
        <f aca="false">SUMIF('OPT-LIBRE'!G$2:G$77,D14,'OPT-LIBRE'!J$2:J$77)+64/2</f>
        <v>32</v>
      </c>
      <c r="P14" s="123" t="n">
        <f aca="false">SUMIF(POSGRADO!G$2:G$70,D14,POSGRADO!J$2:J$70)+60/2+60/2</f>
        <v>240</v>
      </c>
      <c r="Q14" s="123" t="n">
        <f aca="false">SUMIF(FIQ!G$2:G$20,D14,FIQ!J$2:J$20)</f>
        <v>0</v>
      </c>
      <c r="R14" s="140" t="n">
        <f aca="false">SUM(N14:Q14)</f>
        <v>344</v>
      </c>
      <c r="S14" s="141" t="s">
        <v>658</v>
      </c>
      <c r="T14" s="141"/>
      <c r="U14" s="0" t="s">
        <v>656</v>
      </c>
    </row>
    <row r="15" customFormat="false" ht="12.75" hidden="false" customHeight="false" outlineLevel="0" collapsed="false">
      <c r="A15" s="147" t="n">
        <f aca="false">ROW()-1</f>
        <v>14</v>
      </c>
      <c r="B15" s="36" t="s">
        <v>677</v>
      </c>
      <c r="C15" s="36" t="s">
        <v>310</v>
      </c>
      <c r="D15" s="21" t="s">
        <v>311</v>
      </c>
      <c r="E15" s="136" t="n">
        <v>40</v>
      </c>
      <c r="F15" s="137" t="n">
        <f aca="false">COUNTIF(Obligatorias!G$2:G$150,D15)</f>
        <v>1</v>
      </c>
      <c r="G15" s="137"/>
      <c r="H15" s="137" t="n">
        <f aca="false">COUNTIF('OPT-LIBRE'!G$2:G$95,D15)</f>
        <v>0</v>
      </c>
      <c r="I15" s="137"/>
      <c r="J15" s="137" t="n">
        <f aca="false">COUNTIF(POSGRADO!G$2:G$70,D15)</f>
        <v>0</v>
      </c>
      <c r="K15" s="137"/>
      <c r="L15" s="138" t="n">
        <f aca="false">COUNTIF(FIQ!G$2:G$20,D15)</f>
        <v>2</v>
      </c>
      <c r="M15" s="139" t="n">
        <f aca="false">F15+H15+J15+L15+(G15+I15+K15)/2</f>
        <v>3</v>
      </c>
      <c r="N15" s="137" t="n">
        <f aca="false">SUMIF(Obligatorias!G$2:G$150,D15,Obligatorias!J$2:J$135)</f>
        <v>48</v>
      </c>
      <c r="O15" s="123" t="n">
        <f aca="false">SUMIF('OPT-LIBRE'!G$2:G$77,D15,'OPT-LIBRE'!J$2:J$77)</f>
        <v>0</v>
      </c>
      <c r="P15" s="123" t="n">
        <f aca="false">SUMIF(POSGRADO!G$2:G$70,D15,POSGRADO!J$2:J$70)</f>
        <v>0</v>
      </c>
      <c r="Q15" s="123" t="n">
        <f aca="false">SUMIF(FIQ!G$2:G$20,D15,FIQ!J$2:J$20)</f>
        <v>156</v>
      </c>
      <c r="R15" s="140" t="n">
        <f aca="false">SUM(N15:Q15)</f>
        <v>204</v>
      </c>
      <c r="S15" s="141"/>
      <c r="T15" s="141"/>
    </row>
    <row r="16" customFormat="false" ht="12.75" hidden="false" customHeight="false" outlineLevel="0" collapsed="false">
      <c r="A16" s="147" t="n">
        <f aca="false">ROW()-1</f>
        <v>15</v>
      </c>
      <c r="B16" s="36" t="s">
        <v>660</v>
      </c>
      <c r="C16" s="36" t="s">
        <v>352</v>
      </c>
      <c r="D16" s="21" t="s">
        <v>353</v>
      </c>
      <c r="E16" s="21" t="n">
        <v>40</v>
      </c>
      <c r="F16" s="137" t="n">
        <f aca="false">COUNTIF(Obligatorias!G$2:G$150,D16)</f>
        <v>1</v>
      </c>
      <c r="G16" s="137"/>
      <c r="H16" s="137" t="n">
        <f aca="false">COUNTIF('OPT-LIBRE'!G$2:G$95,D16)</f>
        <v>1</v>
      </c>
      <c r="I16" s="137"/>
      <c r="J16" s="137" t="n">
        <f aca="false">COUNTIF(POSGRADO!G$2:G$70,D16)</f>
        <v>0</v>
      </c>
      <c r="K16" s="137"/>
      <c r="L16" s="138" t="n">
        <f aca="false">COUNTIF(FIQ!G$2:G$20,D16)</f>
        <v>0</v>
      </c>
      <c r="M16" s="139" t="n">
        <f aca="false">F16+H16+J16+L16+(G16+I16+K16)/2</f>
        <v>2</v>
      </c>
      <c r="N16" s="137" t="n">
        <f aca="false">SUMIF(Obligatorias!G$2:G$150,D16,Obligatorias!J$2:J$135)</f>
        <v>72</v>
      </c>
      <c r="O16" s="123" t="n">
        <f aca="false">SUMIF('OPT-LIBRE'!G$2:G$77,D16,'OPT-LIBRE'!J$2:J$77)</f>
        <v>24</v>
      </c>
      <c r="P16" s="123" t="n">
        <f aca="false">SUMIF(POSGRADO!G$2:G$70,D16,POSGRADO!J$2:J$70)</f>
        <v>0</v>
      </c>
      <c r="Q16" s="123" t="n">
        <f aca="false">SUMIF(FIQ!G$2:G$20,D16,FIQ!J$2:J$20)</f>
        <v>0</v>
      </c>
      <c r="R16" s="140" t="n">
        <f aca="false">SUM(N16:Q16)</f>
        <v>96</v>
      </c>
      <c r="S16" s="141"/>
      <c r="T16" s="141" t="s">
        <v>678</v>
      </c>
      <c r="U16" s="0" t="s">
        <v>679</v>
      </c>
    </row>
    <row r="17" customFormat="false" ht="12.75" hidden="false" customHeight="false" outlineLevel="0" collapsed="false">
      <c r="A17" s="123" t="n">
        <f aca="false">ROW()-1</f>
        <v>16</v>
      </c>
      <c r="B17" s="36" t="s">
        <v>680</v>
      </c>
      <c r="C17" s="36" t="s">
        <v>266</v>
      </c>
      <c r="D17" s="148" t="s">
        <v>267</v>
      </c>
      <c r="E17" s="136" t="n">
        <v>40</v>
      </c>
      <c r="F17" s="137" t="n">
        <f aca="false">COUNTIF(Obligatorias!G$2:G$150,D17)</f>
        <v>3</v>
      </c>
      <c r="G17" s="137"/>
      <c r="H17" s="137" t="n">
        <f aca="false">COUNTIF('OPT-LIBRE'!G$2:G$95,D17)</f>
        <v>0</v>
      </c>
      <c r="I17" s="137"/>
      <c r="J17" s="137" t="n">
        <f aca="false">COUNTIF(POSGRADO!G$2:G$70,D17)</f>
        <v>0</v>
      </c>
      <c r="K17" s="137"/>
      <c r="L17" s="138" t="n">
        <f aca="false">COUNTIF(FIQ!G$2:G$20,D17)</f>
        <v>0</v>
      </c>
      <c r="M17" s="139" t="n">
        <f aca="false">F17+H17+J17+L17+(G17+I17+K17)/2</f>
        <v>3</v>
      </c>
      <c r="N17" s="137" t="n">
        <f aca="false">SUMIF(Obligatorias!G$2:G$150,D17,Obligatorias!J$2:J$135)</f>
        <v>198</v>
      </c>
      <c r="O17" s="123" t="n">
        <f aca="false">SUMIF('OPT-LIBRE'!G$2:G$77,D17,'OPT-LIBRE'!J$2:J$77)</f>
        <v>0</v>
      </c>
      <c r="P17" s="123" t="n">
        <f aca="false">SUMIF(POSGRADO!G$2:G$70,D17,POSGRADO!J$2:J$70)</f>
        <v>0</v>
      </c>
      <c r="Q17" s="123" t="n">
        <f aca="false">SUMIF(FIQ!G$2:G$20,D17,FIQ!J$2:J$20)</f>
        <v>0</v>
      </c>
      <c r="R17" s="140" t="n">
        <f aca="false">SUM(N17:Q17)</f>
        <v>198</v>
      </c>
      <c r="S17" s="141"/>
      <c r="T17" s="141"/>
      <c r="U17" s="0" t="s">
        <v>679</v>
      </c>
    </row>
    <row r="18" customFormat="false" ht="12.75" hidden="false" customHeight="false" outlineLevel="0" collapsed="false">
      <c r="A18" s="123" t="n">
        <f aca="false">ROW()-1</f>
        <v>17</v>
      </c>
      <c r="B18" s="36" t="s">
        <v>681</v>
      </c>
      <c r="C18" s="36" t="s">
        <v>682</v>
      </c>
      <c r="D18" s="21" t="s">
        <v>683</v>
      </c>
      <c r="E18" s="136" t="n">
        <v>10</v>
      </c>
      <c r="F18" s="137" t="n">
        <f aca="false">COUNTIF(Obligatorias!G$2:G$150,D18)</f>
        <v>0</v>
      </c>
      <c r="G18" s="137"/>
      <c r="H18" s="137" t="n">
        <f aca="false">COUNTIF('OPT-LIBRE'!G$2:G$95,D18)</f>
        <v>0</v>
      </c>
      <c r="I18" s="137"/>
      <c r="J18" s="137" t="n">
        <f aca="false">COUNTIF(POSGRADO!G$2:G$70,D18)</f>
        <v>0</v>
      </c>
      <c r="K18" s="137"/>
      <c r="L18" s="138" t="n">
        <f aca="false">COUNTIF(FIQ!G$2:G$20,D18)</f>
        <v>0</v>
      </c>
      <c r="M18" s="139" t="n">
        <f aca="false">F18+H18+J18+L18+(G18+I18+K18)/2</f>
        <v>0</v>
      </c>
      <c r="N18" s="137" t="n">
        <f aca="false">SUMIF(Obligatorias!G$2:G$150,D18,Obligatorias!J$2:J$135)</f>
        <v>0</v>
      </c>
      <c r="O18" s="123" t="n">
        <f aca="false">SUMIF('OPT-LIBRE'!G$2:G$77,D18,'OPT-LIBRE'!J$2:J$77)</f>
        <v>0</v>
      </c>
      <c r="P18" s="123" t="n">
        <f aca="false">SUMIF(POSGRADO!G$2:G$70,D18,POSGRADO!J$2:J$70)</f>
        <v>0</v>
      </c>
      <c r="Q18" s="123" t="n">
        <f aca="false">SUMIF(FIQ!G$2:G$20,D18,FIQ!J$2:J$20)</f>
        <v>0</v>
      </c>
      <c r="R18" s="140" t="n">
        <f aca="false">SUM(N18:Q18)</f>
        <v>0</v>
      </c>
      <c r="S18" s="141"/>
      <c r="T18" s="141"/>
    </row>
    <row r="19" customFormat="false" ht="12.75" hidden="false" customHeight="false" outlineLevel="0" collapsed="false">
      <c r="A19" s="123" t="n">
        <f aca="false">ROW()-1</f>
        <v>18</v>
      </c>
      <c r="B19" s="36" t="s">
        <v>684</v>
      </c>
      <c r="C19" s="36" t="s">
        <v>294</v>
      </c>
      <c r="D19" s="21" t="s">
        <v>295</v>
      </c>
      <c r="E19" s="136" t="n">
        <v>40</v>
      </c>
      <c r="F19" s="137" t="n">
        <f aca="false">COUNTIF(Obligatorias!G$2:G$150,D19)</f>
        <v>5</v>
      </c>
      <c r="G19" s="137"/>
      <c r="H19" s="137" t="n">
        <f aca="false">COUNTIF('OPT-LIBRE'!G$2:G$95,D19)</f>
        <v>0</v>
      </c>
      <c r="I19" s="137"/>
      <c r="J19" s="137" t="n">
        <f aca="false">COUNTIF(POSGRADO!G$2:G$70,D19)</f>
        <v>0</v>
      </c>
      <c r="K19" s="137"/>
      <c r="L19" s="138" t="n">
        <f aca="false">COUNTIF(FIQ!G$2:G$20,D19)</f>
        <v>0</v>
      </c>
      <c r="M19" s="139" t="n">
        <f aca="false">F19+H19+J19+L19+(G19+I19+K19)/2</f>
        <v>5</v>
      </c>
      <c r="N19" s="137" t="n">
        <f aca="false">SUMIF(Obligatorias!G$2:G$150,D19,Obligatorias!J$2:J$135)</f>
        <v>123</v>
      </c>
      <c r="O19" s="123" t="n">
        <f aca="false">SUMIF('OPT-LIBRE'!G$2:G$77,D19,'OPT-LIBRE'!J$2:J$77)</f>
        <v>0</v>
      </c>
      <c r="P19" s="123" t="n">
        <f aca="false">SUMIF(POSGRADO!G$2:G$70,D19,POSGRADO!J$2:J$70)</f>
        <v>0</v>
      </c>
      <c r="Q19" s="123" t="n">
        <f aca="false">SUMIF(FIQ!G$2:G$20,D19,FIQ!J$2:J$20)</f>
        <v>0</v>
      </c>
      <c r="R19" s="140" t="n">
        <f aca="false">SUM(N19:Q19)</f>
        <v>123</v>
      </c>
      <c r="S19" s="141"/>
      <c r="T19" s="141"/>
      <c r="U19" s="0" t="s">
        <v>123</v>
      </c>
    </row>
    <row r="20" customFormat="false" ht="12.75" hidden="false" customHeight="false" outlineLevel="0" collapsed="false">
      <c r="A20" s="123" t="n">
        <f aca="false">ROW()-1</f>
        <v>19</v>
      </c>
      <c r="B20" s="36" t="s">
        <v>674</v>
      </c>
      <c r="C20" s="36" t="s">
        <v>685</v>
      </c>
      <c r="D20" s="21" t="s">
        <v>238</v>
      </c>
      <c r="E20" s="136" t="n">
        <v>40</v>
      </c>
      <c r="F20" s="137" t="n">
        <f aca="false">COUNTIF(Obligatorias!G$2:G$150,D20)</f>
        <v>1</v>
      </c>
      <c r="G20" s="137"/>
      <c r="H20" s="137" t="n">
        <f aca="false">COUNTIF('OPT-LIBRE'!G$2:G$95,D20)</f>
        <v>2</v>
      </c>
      <c r="I20" s="137"/>
      <c r="J20" s="137" t="n">
        <f aca="false">COUNTIF(POSGRADO!G$2:G$70,D20)</f>
        <v>0</v>
      </c>
      <c r="K20" s="137"/>
      <c r="L20" s="138" t="n">
        <f aca="false">COUNTIF(FIQ!G$2:G$20,D20)</f>
        <v>0</v>
      </c>
      <c r="M20" s="139" t="n">
        <f aca="false">F20+H20+J20+L20+(G20+I20+K20)/2</f>
        <v>3</v>
      </c>
      <c r="N20" s="137" t="n">
        <f aca="false">SUMIF(Obligatorias!G$2:G$150,D20,Obligatorias!J$2:J$135)</f>
        <v>64</v>
      </c>
      <c r="O20" s="123" t="n">
        <f aca="false">SUMIF('OPT-LIBRE'!G$2:G$77,D20,'OPT-LIBRE'!J$2:J$77)</f>
        <v>135</v>
      </c>
      <c r="P20" s="123" t="n">
        <f aca="false">SUMIF(POSGRADO!G$2:G$70,D20,POSGRADO!J$2:J$70)</f>
        <v>0</v>
      </c>
      <c r="Q20" s="123" t="n">
        <f aca="false">SUMIF(FIQ!G$2:G$20,D20,FIQ!J$2:J$20)</f>
        <v>0</v>
      </c>
      <c r="R20" s="140" t="n">
        <f aca="false">SUM(N20:Q20)</f>
        <v>199</v>
      </c>
      <c r="S20" s="141"/>
      <c r="T20" s="141"/>
      <c r="U20" s="0" t="s">
        <v>686</v>
      </c>
    </row>
    <row r="21" customFormat="false" ht="12.75" hidden="false" customHeight="false" outlineLevel="0" collapsed="false">
      <c r="A21" s="123" t="n">
        <f aca="false">ROW()-1</f>
        <v>20</v>
      </c>
      <c r="B21" s="36" t="s">
        <v>687</v>
      </c>
      <c r="C21" s="36" t="s">
        <v>280</v>
      </c>
      <c r="D21" s="21" t="s">
        <v>281</v>
      </c>
      <c r="E21" s="136" t="n">
        <v>40</v>
      </c>
      <c r="F21" s="137" t="n">
        <f aca="false">COUNTIF(Obligatorias!G$2:G$150,D21)</f>
        <v>4</v>
      </c>
      <c r="G21" s="137"/>
      <c r="H21" s="137" t="n">
        <f aca="false">COUNTIF('OPT-LIBRE'!G$2:G$95,D21)</f>
        <v>1</v>
      </c>
      <c r="I21" s="137"/>
      <c r="J21" s="137" t="n">
        <f aca="false">COUNTIF(POSGRADO!G$2:G$70,D21)</f>
        <v>0</v>
      </c>
      <c r="K21" s="137"/>
      <c r="L21" s="138" t="n">
        <f aca="false">COUNTIF(FIQ!G$2:G$20,D21)</f>
        <v>0</v>
      </c>
      <c r="M21" s="139" t="n">
        <f aca="false">F21+H21+J21+L21+(G21+I21+K21)/2</f>
        <v>5</v>
      </c>
      <c r="N21" s="137" t="n">
        <f aca="false">SUMIF(Obligatorias!G$2:G$150,D21,Obligatorias!J$2:J$135)</f>
        <v>222</v>
      </c>
      <c r="O21" s="123" t="n">
        <f aca="false">SUMIF('OPT-LIBRE'!G$2:G$77,D21,'OPT-LIBRE'!J$2:J$77)</f>
        <v>24</v>
      </c>
      <c r="P21" s="123" t="n">
        <f aca="false">SUMIF(POSGRADO!G$2:G$70,D21,POSGRADO!J$2:J$70)</f>
        <v>0</v>
      </c>
      <c r="Q21" s="123" t="n">
        <f aca="false">SUMIF(FIQ!G$2:G$20,D21,FIQ!J$2:J$20)</f>
        <v>0</v>
      </c>
      <c r="R21" s="140" t="n">
        <f aca="false">SUM(N21:Q21)</f>
        <v>246</v>
      </c>
      <c r="S21" s="141"/>
      <c r="T21" s="141"/>
    </row>
    <row r="22" customFormat="false" ht="12.75" hidden="false" customHeight="false" outlineLevel="0" collapsed="false">
      <c r="A22" s="123" t="n">
        <f aca="false">ROW()-1</f>
        <v>21</v>
      </c>
      <c r="B22" s="36" t="s">
        <v>660</v>
      </c>
      <c r="C22" s="36" t="s">
        <v>269</v>
      </c>
      <c r="D22" s="21" t="s">
        <v>71</v>
      </c>
      <c r="E22" s="136" t="n">
        <v>40</v>
      </c>
      <c r="F22" s="137" t="n">
        <f aca="false">COUNTIF(Obligatorias!G$2:G$150,D22)</f>
        <v>2</v>
      </c>
      <c r="G22" s="137"/>
      <c r="H22" s="137" t="n">
        <f aca="false">COUNTIF('OPT-LIBRE'!G$2:G$95,D22)</f>
        <v>1</v>
      </c>
      <c r="I22" s="137"/>
      <c r="J22" s="137" t="n">
        <f aca="false">COUNTIF(POSGRADO!G$2:G$70,D22)</f>
        <v>0</v>
      </c>
      <c r="K22" s="137"/>
      <c r="L22" s="138" t="n">
        <f aca="false">COUNTIF(FIQ!G$2:G$20,D22)</f>
        <v>0</v>
      </c>
      <c r="M22" s="139" t="n">
        <f aca="false">F22+H22+J22+L22+(G22+I22+K22)/2</f>
        <v>3</v>
      </c>
      <c r="N22" s="137" t="n">
        <f aca="false">SUMIF(Obligatorias!G$2:G$150,D22,Obligatorias!J$2:J$135)</f>
        <v>144</v>
      </c>
      <c r="O22" s="123" t="n">
        <f aca="false">SUMIF('OPT-LIBRE'!G$2:G$77,D22,'OPT-LIBRE'!J$2:J$77)</f>
        <v>67.5</v>
      </c>
      <c r="P22" s="123" t="n">
        <f aca="false">SUMIF(POSGRADO!G$2:G$70,D22,POSGRADO!J$2:J$70)</f>
        <v>0</v>
      </c>
      <c r="Q22" s="123" t="n">
        <f aca="false">SUMIF(FIQ!G$2:G$20,D22,FIQ!J$2:J$20)</f>
        <v>0</v>
      </c>
      <c r="R22" s="140" t="n">
        <f aca="false">SUM(N22:Q22)</f>
        <v>211.5</v>
      </c>
      <c r="S22" s="141"/>
      <c r="T22" s="141"/>
      <c r="U22" s="0" t="s">
        <v>53</v>
      </c>
    </row>
    <row r="23" customFormat="false" ht="12.75" hidden="false" customHeight="false" outlineLevel="0" collapsed="false">
      <c r="A23" s="123" t="n">
        <f aca="false">ROW()-1</f>
        <v>22</v>
      </c>
      <c r="B23" s="36" t="s">
        <v>688</v>
      </c>
      <c r="C23" s="36" t="s">
        <v>371</v>
      </c>
      <c r="D23" s="21" t="s">
        <v>372</v>
      </c>
      <c r="E23" s="136" t="n">
        <v>40</v>
      </c>
      <c r="F23" s="137" t="n">
        <f aca="false">COUNTIF(Obligatorias!G$2:G$150,D23)</f>
        <v>1</v>
      </c>
      <c r="G23" s="137"/>
      <c r="H23" s="137" t="n">
        <f aca="false">COUNTIF('OPT-LIBRE'!G$2:G$95,D23)</f>
        <v>1</v>
      </c>
      <c r="I23" s="137"/>
      <c r="J23" s="137" t="n">
        <f aca="false">COUNTIF(POSGRADO!G$2:G$70,D23)</f>
        <v>0</v>
      </c>
      <c r="K23" s="137" t="n">
        <v>1</v>
      </c>
      <c r="L23" s="138" t="n">
        <f aca="false">COUNTIF(FIQ!G$2:G$20,D23)</f>
        <v>0</v>
      </c>
      <c r="M23" s="139" t="n">
        <f aca="false">F23+H23+J23+L23+(G23+I23+K23)/2</f>
        <v>2.5</v>
      </c>
      <c r="N23" s="137" t="n">
        <f aca="false">SUMIF(Obligatorias!G$2:G$150,D23,Obligatorias!J$2:J$135)</f>
        <v>75</v>
      </c>
      <c r="O23" s="123" t="n">
        <f aca="false">SUMIF('OPT-LIBRE'!G$2:G$77,D23,'OPT-LIBRE'!J$2:J$77)</f>
        <v>60</v>
      </c>
      <c r="P23" s="123" t="n">
        <f aca="false">SUMIF(POSGRADO!G$2:G$70,D23,POSGRADO!J$2:J$70)+60/2</f>
        <v>30</v>
      </c>
      <c r="Q23" s="123" t="n">
        <f aca="false">SUMIF(FIQ!G$2:G$20,D23,FIQ!J$2:J$20)</f>
        <v>0</v>
      </c>
      <c r="R23" s="140" t="n">
        <f aca="false">SUM(N23:Q23)</f>
        <v>165</v>
      </c>
      <c r="S23" s="141"/>
      <c r="T23" s="141" t="s">
        <v>689</v>
      </c>
      <c r="U23" s="0" t="s">
        <v>670</v>
      </c>
    </row>
    <row r="24" customFormat="false" ht="12.75" hidden="false" customHeight="false" outlineLevel="0" collapsed="false">
      <c r="A24" s="123" t="n">
        <f aca="false">ROW()-1</f>
        <v>23</v>
      </c>
      <c r="B24" s="36" t="s">
        <v>690</v>
      </c>
      <c r="C24" s="36" t="s">
        <v>116</v>
      </c>
      <c r="D24" s="21" t="s">
        <v>117</v>
      </c>
      <c r="E24" s="136" t="n">
        <v>40</v>
      </c>
      <c r="F24" s="137" t="n">
        <f aca="false">COUNTIF(Obligatorias!G$2:G$150,D24)</f>
        <v>2</v>
      </c>
      <c r="G24" s="137"/>
      <c r="H24" s="137" t="n">
        <f aca="false">COUNTIF('OPT-LIBRE'!G$2:G$95,D24)</f>
        <v>1</v>
      </c>
      <c r="I24" s="137"/>
      <c r="J24" s="137" t="n">
        <f aca="false">COUNTIF(POSGRADO!G$2:G$70,D24)</f>
        <v>0</v>
      </c>
      <c r="K24" s="137"/>
      <c r="L24" s="138" t="n">
        <f aca="false">COUNTIF(FIQ!G$2:G$20,D24)</f>
        <v>0</v>
      </c>
      <c r="M24" s="139" t="n">
        <f aca="false">F24+H24+J24+L24+(G24+I24+K24)/2</f>
        <v>3</v>
      </c>
      <c r="N24" s="137" t="n">
        <f aca="false">SUMIF(Obligatorias!G$2:G$150,D24,Obligatorias!J$2:J$135)</f>
        <v>150</v>
      </c>
      <c r="O24" s="123" t="n">
        <f aca="false">SUMIF('OPT-LIBRE'!G$2:G$77,D24,'OPT-LIBRE'!J$2:J$77)</f>
        <v>24</v>
      </c>
      <c r="P24" s="123" t="n">
        <f aca="false">SUMIF(POSGRADO!G$2:G$70,D24,POSGRADO!J$2:J$70)</f>
        <v>0</v>
      </c>
      <c r="Q24" s="123" t="n">
        <f aca="false">SUMIF(FIQ!G$2:G$20,D24,FIQ!J$2:J$20)</f>
        <v>0</v>
      </c>
      <c r="R24" s="140" t="n">
        <f aca="false">SUM(N24:Q24)</f>
        <v>174</v>
      </c>
      <c r="S24" s="141"/>
      <c r="T24" s="0"/>
      <c r="U24" s="0" t="s">
        <v>659</v>
      </c>
    </row>
    <row r="25" customFormat="false" ht="15" hidden="false" customHeight="true" outlineLevel="0" collapsed="false">
      <c r="A25" s="123" t="n">
        <f aca="false">ROW()-1</f>
        <v>24</v>
      </c>
      <c r="B25" s="138" t="s">
        <v>684</v>
      </c>
      <c r="C25" s="138" t="s">
        <v>691</v>
      </c>
      <c r="D25" s="149" t="s">
        <v>692</v>
      </c>
      <c r="E25" s="21" t="n">
        <v>40</v>
      </c>
      <c r="F25" s="137" t="n">
        <f aca="false">COUNTIF(Obligatorias!G$2:G$150,D25)</f>
        <v>0</v>
      </c>
      <c r="G25" s="137"/>
      <c r="H25" s="137" t="n">
        <f aca="false">COUNTIF('OPT-LIBRE'!G$2:G$95,D25)</f>
        <v>0</v>
      </c>
      <c r="I25" s="137"/>
      <c r="J25" s="137" t="n">
        <f aca="false">COUNTIF(POSGRADO!G$2:G$70,D25)</f>
        <v>0</v>
      </c>
      <c r="K25" s="137"/>
      <c r="L25" s="138" t="n">
        <f aca="false">COUNTIF(FIQ!G$2:G$20,D25)</f>
        <v>0</v>
      </c>
      <c r="M25" s="139" t="n">
        <f aca="false">F25+H25+J25+L25+(G25+I25+K25)/2</f>
        <v>0</v>
      </c>
      <c r="N25" s="137" t="n">
        <f aca="false">SUMIF(Obligatorias!G$2:G$150,D25,Obligatorias!J$2:J$135)</f>
        <v>0</v>
      </c>
      <c r="O25" s="123" t="n">
        <f aca="false">SUMIF('OPT-LIBRE'!G$2:G$77,D25,'OPT-LIBRE'!J$2:J$77)</f>
        <v>0</v>
      </c>
      <c r="P25" s="123" t="n">
        <f aca="false">SUMIF(POSGRADO!G$2:G$70,D25,POSGRADO!J$2:J$70)</f>
        <v>0</v>
      </c>
      <c r="Q25" s="123" t="n">
        <f aca="false">SUMIF(FIQ!G$2:G$20,D25,FIQ!J$2:J$20)</f>
        <v>0</v>
      </c>
      <c r="R25" s="140" t="n">
        <f aca="false">SUM(N25:Q25)</f>
        <v>0</v>
      </c>
      <c r="S25" s="141"/>
      <c r="T25" s="150" t="s">
        <v>693</v>
      </c>
      <c r="U25" s="0" t="s">
        <v>123</v>
      </c>
    </row>
    <row r="26" customFormat="false" ht="12.75" hidden="false" customHeight="false" outlineLevel="0" collapsed="false">
      <c r="A26" s="123" t="n">
        <f aca="false">ROW()-1</f>
        <v>25</v>
      </c>
      <c r="B26" s="36" t="s">
        <v>657</v>
      </c>
      <c r="C26" s="36" t="s">
        <v>559</v>
      </c>
      <c r="D26" s="21" t="s">
        <v>560</v>
      </c>
      <c r="E26" s="136" t="n">
        <v>40</v>
      </c>
      <c r="F26" s="137" t="n">
        <f aca="false">COUNTIF(Obligatorias!G$2:G$150,D26)</f>
        <v>0</v>
      </c>
      <c r="G26" s="137"/>
      <c r="H26" s="137" t="n">
        <f aca="false">COUNTIF('OPT-LIBRE'!G$2:G$95,D26)</f>
        <v>2</v>
      </c>
      <c r="I26" s="137"/>
      <c r="J26" s="137" t="n">
        <f aca="false">COUNTIF(POSGRADO!G$2:G$70,D26)</f>
        <v>1</v>
      </c>
      <c r="K26" s="144" t="n">
        <v>1</v>
      </c>
      <c r="L26" s="138" t="n">
        <f aca="false">COUNTIF(FIQ!G$2:G$20,D26)</f>
        <v>0</v>
      </c>
      <c r="M26" s="139" t="n">
        <f aca="false">F26+H26+J26+L26+(G26+I26+K26)/2</f>
        <v>3.5</v>
      </c>
      <c r="N26" s="137" t="n">
        <f aca="false">SUMIF(Obligatorias!G$2:G$150,D26,Obligatorias!J$2:J$135)</f>
        <v>0</v>
      </c>
      <c r="O26" s="123" t="n">
        <f aca="false">SUMIF('OPT-LIBRE'!G$2:G$77,D26,'OPT-LIBRE'!J$2:J$77)</f>
        <v>135</v>
      </c>
      <c r="P26" s="123" t="n">
        <f aca="false">SUMIF(POSGRADO!G$2:G$70,D26,POSGRADO!J$2:J$70)+60/2</f>
        <v>90</v>
      </c>
      <c r="Q26" s="123" t="n">
        <f aca="false">SUMIF(FIQ!G$2:G$20,D26,FIQ!J$2:J$20)</f>
        <v>0</v>
      </c>
      <c r="R26" s="140" t="n">
        <f aca="false">SUM(N26:Q26)</f>
        <v>225</v>
      </c>
      <c r="S26" s="141" t="s">
        <v>658</v>
      </c>
      <c r="T26" s="141" t="s">
        <v>655</v>
      </c>
      <c r="U26" s="0" t="s">
        <v>53</v>
      </c>
    </row>
    <row r="27" customFormat="false" ht="12.75" hidden="false" customHeight="false" outlineLevel="0" collapsed="false">
      <c r="A27" s="123" t="n">
        <f aca="false">ROW()-1</f>
        <v>26</v>
      </c>
      <c r="B27" s="36" t="s">
        <v>690</v>
      </c>
      <c r="C27" s="36" t="s">
        <v>694</v>
      </c>
      <c r="D27" s="21" t="s">
        <v>604</v>
      </c>
      <c r="E27" s="21" t="n">
        <v>9</v>
      </c>
      <c r="F27" s="137" t="n">
        <f aca="false">COUNTIF(Obligatorias!G$2:G$150,D27)</f>
        <v>0</v>
      </c>
      <c r="G27" s="137"/>
      <c r="H27" s="137" t="n">
        <f aca="false">COUNTIF('OPT-LIBRE'!G$2:G$95,D27)</f>
        <v>0</v>
      </c>
      <c r="I27" s="137"/>
      <c r="J27" s="137" t="n">
        <f aca="false">COUNTIF(POSGRADO!G$2:G$70,D27)</f>
        <v>0</v>
      </c>
      <c r="K27" s="137"/>
      <c r="L27" s="138" t="n">
        <f aca="false">COUNTIF(FIQ!G$2:G$20,D27)</f>
        <v>2</v>
      </c>
      <c r="M27" s="139" t="n">
        <f aca="false">F27+H27+J27+L27+(G27+I27+K27)/2</f>
        <v>2</v>
      </c>
      <c r="N27" s="137" t="n">
        <f aca="false">SUMIF(Obligatorias!G$2:G$150,D27,Obligatorias!J$2:J$135)</f>
        <v>0</v>
      </c>
      <c r="O27" s="123" t="n">
        <f aca="false">SUMIF('OPT-LIBRE'!G$2:G$77,D27,'OPT-LIBRE'!J$2:J$77)</f>
        <v>0</v>
      </c>
      <c r="P27" s="123" t="n">
        <f aca="false">SUMIF(POSGRADO!G$2:G$70,D27,POSGRADO!J$2:J$70)</f>
        <v>0</v>
      </c>
      <c r="Q27" s="123" t="n">
        <f aca="false">SUMIF(FIQ!G$2:G$20,D27,FIQ!J$2:J$20)</f>
        <v>123</v>
      </c>
      <c r="R27" s="140" t="n">
        <f aca="false">SUM(N27:Q27)</f>
        <v>123</v>
      </c>
      <c r="S27" s="141"/>
      <c r="T27" s="141"/>
    </row>
    <row r="28" customFormat="false" ht="12.75" hidden="false" customHeight="false" outlineLevel="0" collapsed="false">
      <c r="A28" s="123" t="n">
        <f aca="false">ROW()-1</f>
        <v>27</v>
      </c>
      <c r="B28" s="36" t="s">
        <v>677</v>
      </c>
      <c r="C28" s="36" t="s">
        <v>126</v>
      </c>
      <c r="D28" s="21" t="s">
        <v>127</v>
      </c>
      <c r="E28" s="136" t="n">
        <v>40</v>
      </c>
      <c r="F28" s="137" t="n">
        <f aca="false">COUNTIF(Obligatorias!G$2:G$150,D28)</f>
        <v>1</v>
      </c>
      <c r="G28" s="137"/>
      <c r="H28" s="137" t="n">
        <f aca="false">COUNTIF('OPT-LIBRE'!G$2:G$95,D28)</f>
        <v>0</v>
      </c>
      <c r="I28" s="137"/>
      <c r="J28" s="137" t="n">
        <f aca="false">COUNTIF(POSGRADO!G$2:G$70,D28)</f>
        <v>0</v>
      </c>
      <c r="K28" s="137"/>
      <c r="L28" s="138" t="n">
        <f aca="false">COUNTIF(FIQ!G$2:G$20,D28)</f>
        <v>1</v>
      </c>
      <c r="M28" s="139" t="n">
        <f aca="false">F28+H28+J28+L28+(G28+I28+K28)/2</f>
        <v>2</v>
      </c>
      <c r="N28" s="137" t="n">
        <f aca="false">SUMIF(Obligatorias!G$2:G$150,D28,Obligatorias!J$2:J$135)</f>
        <v>72</v>
      </c>
      <c r="O28" s="123" t="n">
        <f aca="false">SUMIF('OPT-LIBRE'!G$2:G$77,D28,'OPT-LIBRE'!J$2:J$77)</f>
        <v>0</v>
      </c>
      <c r="P28" s="123" t="n">
        <f aca="false">SUMIF(POSGRADO!G$2:G$70,D28,POSGRADO!J$2:J$70)</f>
        <v>0</v>
      </c>
      <c r="Q28" s="123" t="n">
        <f aca="false">SUMIF(FIQ!G$2:G$20,D28,FIQ!J$2:J$20)</f>
        <v>75</v>
      </c>
      <c r="R28" s="140" t="n">
        <f aca="false">SUM(N28:Q28)</f>
        <v>147</v>
      </c>
      <c r="S28" s="141"/>
      <c r="T28" s="141"/>
    </row>
    <row r="29" customFormat="false" ht="12.75" hidden="false" customHeight="false" outlineLevel="0" collapsed="false">
      <c r="A29" s="123" t="n">
        <f aca="false">ROW()-1</f>
        <v>28</v>
      </c>
      <c r="B29" s="36" t="s">
        <v>657</v>
      </c>
      <c r="C29" s="36" t="s">
        <v>695</v>
      </c>
      <c r="D29" s="21" t="s">
        <v>696</v>
      </c>
      <c r="E29" s="136" t="n">
        <v>40</v>
      </c>
      <c r="F29" s="137" t="n">
        <f aca="false">COUNTIF(Obligatorias!G$2:G$150,D29)</f>
        <v>0</v>
      </c>
      <c r="G29" s="137"/>
      <c r="H29" s="137" t="n">
        <f aca="false">COUNTIF('OPT-LIBRE'!G$2:G$95,D29)</f>
        <v>0</v>
      </c>
      <c r="I29" s="146" t="n">
        <v>1</v>
      </c>
      <c r="J29" s="137" t="n">
        <f aca="false">COUNTIF(POSGRADO!G$2:G$70,D29)</f>
        <v>2</v>
      </c>
      <c r="K29" s="144" t="n">
        <v>3</v>
      </c>
      <c r="L29" s="138" t="n">
        <f aca="false">COUNTIF(FIQ!G$2:G$20,D29)</f>
        <v>0</v>
      </c>
      <c r="M29" s="139" t="n">
        <f aca="false">F29+H29+J29+L29+(G29+I29+K29)/2</f>
        <v>4</v>
      </c>
      <c r="N29" s="137" t="n">
        <f aca="false">SUMIF(Obligatorias!G$2:G$150,D29,Obligatorias!J$2:J$135)</f>
        <v>0</v>
      </c>
      <c r="O29" s="123" t="n">
        <f aca="false">SUMIF('OPT-LIBRE'!G$2:G$77,D29,'OPT-LIBRE'!J$2:J$77)+64/2</f>
        <v>32</v>
      </c>
      <c r="P29" s="123" t="n">
        <f aca="false">SUMIF(POSGRADO!G$2:G$70,D29,POSGRADO!J$2:J$70)+60/2+60/2+60/2</f>
        <v>210</v>
      </c>
      <c r="Q29" s="123" t="n">
        <f aca="false">SUMIF(FIQ!G$2:G$20,D29,FIQ!J$2:J$20)</f>
        <v>0</v>
      </c>
      <c r="R29" s="140" t="n">
        <f aca="false">SUM(N29:Q29)</f>
        <v>242</v>
      </c>
      <c r="S29" s="141" t="s">
        <v>658</v>
      </c>
      <c r="T29" s="141" t="s">
        <v>655</v>
      </c>
      <c r="U29" s="0" t="s">
        <v>656</v>
      </c>
    </row>
    <row r="30" customFormat="false" ht="12.75" hidden="false" customHeight="false" outlineLevel="0" collapsed="false">
      <c r="A30" s="123" t="n">
        <f aca="false">ROW()-1</f>
        <v>29</v>
      </c>
      <c r="B30" s="36" t="s">
        <v>657</v>
      </c>
      <c r="C30" s="36" t="s">
        <v>697</v>
      </c>
      <c r="D30" s="21" t="s">
        <v>96</v>
      </c>
      <c r="E30" s="136" t="n">
        <v>40</v>
      </c>
      <c r="F30" s="137" t="n">
        <f aca="false">COUNTIF(Obligatorias!G$2:G$150,D30)</f>
        <v>1</v>
      </c>
      <c r="G30" s="137"/>
      <c r="H30" s="137" t="n">
        <f aca="false">COUNTIF('OPT-LIBRE'!G$2:G$95,D30)</f>
        <v>1</v>
      </c>
      <c r="I30" s="137"/>
      <c r="J30" s="137" t="n">
        <f aca="false">COUNTIF(POSGRADO!G$2:G$70,D30)</f>
        <v>0</v>
      </c>
      <c r="K30" s="137"/>
      <c r="L30" s="138" t="n">
        <f aca="false">COUNTIF(FIQ!G$2:G$20,D30)</f>
        <v>0</v>
      </c>
      <c r="M30" s="139" t="n">
        <f aca="false">F30+H30+J30+L30+(G30+I30+K30)/2</f>
        <v>2</v>
      </c>
      <c r="N30" s="137" t="n">
        <f aca="false">SUMIF(Obligatorias!G$2:G$150,D30,Obligatorias!J$2:J$135)</f>
        <v>67.5</v>
      </c>
      <c r="O30" s="123" t="n">
        <f aca="false">SUMIF('OPT-LIBRE'!G$2:G$77,D30,'OPT-LIBRE'!J$2:J$77)</f>
        <v>67.5</v>
      </c>
      <c r="P30" s="123" t="n">
        <f aca="false">SUMIF(POSGRADO!G$2:G$70,D30,POSGRADO!J$2:J$70)</f>
        <v>0</v>
      </c>
      <c r="Q30" s="123" t="n">
        <f aca="false">SUMIF(FIQ!G$2:G$20,D30,FIQ!J$2:J$20)</f>
        <v>0</v>
      </c>
      <c r="R30" s="140" t="n">
        <f aca="false">SUM(N30:Q30)</f>
        <v>135</v>
      </c>
      <c r="S30" s="141" t="s">
        <v>655</v>
      </c>
      <c r="T30" s="141"/>
      <c r="U30" s="0" t="s">
        <v>668</v>
      </c>
    </row>
    <row r="31" customFormat="false" ht="12.75" hidden="false" customHeight="false" outlineLevel="0" collapsed="false">
      <c r="A31" s="123" t="n">
        <f aca="false">ROW()-1</f>
        <v>30</v>
      </c>
      <c r="B31" s="0" t="s">
        <v>681</v>
      </c>
      <c r="C31" s="36" t="s">
        <v>475</v>
      </c>
      <c r="D31" s="21" t="s">
        <v>476</v>
      </c>
      <c r="E31" s="21"/>
      <c r="F31" s="137" t="n">
        <f aca="false">COUNTIF(Obligatorias!G$2:G$150,D31)</f>
        <v>0</v>
      </c>
      <c r="G31" s="137"/>
      <c r="H31" s="137" t="n">
        <f aca="false">COUNTIF('OPT-LIBRE'!G$2:G$95,D31)</f>
        <v>1</v>
      </c>
      <c r="I31" s="137"/>
      <c r="J31" s="137" t="n">
        <f aca="false">COUNTIF(POSGRADO!G$2:G$70,D31)</f>
        <v>0</v>
      </c>
      <c r="K31" s="137"/>
      <c r="L31" s="138" t="n">
        <f aca="false">COUNTIF(FIQ!G$2:G$20,D31)</f>
        <v>0</v>
      </c>
      <c r="M31" s="139" t="n">
        <f aca="false">F31+H31+J31+L31+(G31+I31+K31)/2</f>
        <v>1</v>
      </c>
      <c r="N31" s="137" t="n">
        <f aca="false">SUMIF(Obligatorias!G$2:G$150,D31,Obligatorias!J$2:J$135)</f>
        <v>0</v>
      </c>
      <c r="O31" s="123" t="n">
        <f aca="false">SUMIF('OPT-LIBRE'!G$2:G$77,D31,'OPT-LIBRE'!J$2:J$77)</f>
        <v>64</v>
      </c>
      <c r="P31" s="123" t="n">
        <f aca="false">SUMIF(POSGRADO!G$2:G$70,D31,POSGRADO!J$2:J$70)</f>
        <v>0</v>
      </c>
      <c r="Q31" s="123" t="n">
        <f aca="false">SUMIF(FIQ!G$2:G$20,D31,FIQ!J$2:J$20)</f>
        <v>0</v>
      </c>
      <c r="R31" s="140" t="n">
        <f aca="false">SUM(N31:Q31)</f>
        <v>64</v>
      </c>
      <c r="S31" s="141"/>
      <c r="T31" s="141" t="s">
        <v>698</v>
      </c>
    </row>
    <row r="32" customFormat="false" ht="12.75" hidden="false" customHeight="false" outlineLevel="0" collapsed="false">
      <c r="A32" s="123" t="n">
        <f aca="false">ROW()-1</f>
        <v>31</v>
      </c>
      <c r="B32" s="36" t="s">
        <v>699</v>
      </c>
      <c r="C32" s="36" t="s">
        <v>193</v>
      </c>
      <c r="D32" s="21" t="s">
        <v>194</v>
      </c>
      <c r="E32" s="136" t="n">
        <v>40</v>
      </c>
      <c r="F32" s="137" t="n">
        <f aca="false">COUNTIF(Obligatorias!G$2:G$150,D32)</f>
        <v>1</v>
      </c>
      <c r="G32" s="137"/>
      <c r="H32" s="137" t="n">
        <f aca="false">COUNTIF('OPT-LIBRE'!G$2:G$95,D32)</f>
        <v>1</v>
      </c>
      <c r="I32" s="137"/>
      <c r="J32" s="137" t="n">
        <f aca="false">COUNTIF(POSGRADO!G$2:G$70,D32)</f>
        <v>0</v>
      </c>
      <c r="K32" s="137"/>
      <c r="L32" s="138" t="n">
        <f aca="false">COUNTIF(FIQ!G$2:G$20,D32)</f>
        <v>0</v>
      </c>
      <c r="M32" s="139" t="n">
        <f aca="false">F32+H32+J32+L32+(G32+I32+K32)/2</f>
        <v>2</v>
      </c>
      <c r="N32" s="137" t="n">
        <f aca="false">SUMIF(Obligatorias!G$2:G$150,D32,Obligatorias!J$2:J$135)</f>
        <v>32</v>
      </c>
      <c r="O32" s="123" t="n">
        <f aca="false">SUMIF('OPT-LIBRE'!G$2:G$77,D32,'OPT-LIBRE'!J$2:J$77)</f>
        <v>48</v>
      </c>
      <c r="P32" s="123" t="n">
        <f aca="false">SUMIF(POSGRADO!G$2:G$70,D32,POSGRADO!J$2:J$70)</f>
        <v>0</v>
      </c>
      <c r="Q32" s="123" t="n">
        <f aca="false">SUMIF(FIQ!G$2:G$20,D32,FIQ!J$2:J$20)</f>
        <v>0</v>
      </c>
      <c r="R32" s="140" t="n">
        <f aca="false">SUM(N32:Q32)</f>
        <v>80</v>
      </c>
      <c r="S32" s="141"/>
      <c r="T32" s="141"/>
    </row>
    <row r="33" customFormat="false" ht="12.75" hidden="false" customHeight="false" outlineLevel="0" collapsed="false">
      <c r="A33" s="123" t="n">
        <f aca="false">ROW()-1</f>
        <v>32</v>
      </c>
      <c r="B33" s="36" t="s">
        <v>700</v>
      </c>
      <c r="C33" s="36" t="s">
        <v>612</v>
      </c>
      <c r="D33" s="21" t="s">
        <v>613</v>
      </c>
      <c r="E33" s="136" t="n">
        <v>40</v>
      </c>
      <c r="F33" s="137" t="n">
        <f aca="false">COUNTIF(Obligatorias!G$2:G$150,D33)</f>
        <v>0</v>
      </c>
      <c r="G33" s="137"/>
      <c r="H33" s="137" t="n">
        <f aca="false">COUNTIF('OPT-LIBRE'!G$2:G$95,D33)</f>
        <v>0</v>
      </c>
      <c r="I33" s="137"/>
      <c r="J33" s="137" t="n">
        <f aca="false">COUNTIF(POSGRADO!G$2:G$70,D33)</f>
        <v>0</v>
      </c>
      <c r="K33" s="137"/>
      <c r="L33" s="138" t="n">
        <f aca="false">COUNTIF(FIQ!G$2:G$20,D33)</f>
        <v>3</v>
      </c>
      <c r="M33" s="139" t="n">
        <f aca="false">F33+H33+J33+L33+(G33+I33+K33)/2</f>
        <v>3</v>
      </c>
      <c r="N33" s="137" t="n">
        <f aca="false">SUMIF(Obligatorias!G$2:G$150,D33,Obligatorias!J$2:J$135)</f>
        <v>0</v>
      </c>
      <c r="O33" s="123" t="n">
        <f aca="false">SUMIF('OPT-LIBRE'!G$2:G$77,D33,'OPT-LIBRE'!J$2:J$77)</f>
        <v>0</v>
      </c>
      <c r="P33" s="123" t="n">
        <f aca="false">SUMIF(POSGRADO!G$2:G$70,D33,POSGRADO!J$2:J$70)</f>
        <v>0</v>
      </c>
      <c r="Q33" s="123" t="n">
        <f aca="false">SUMIF(FIQ!G$2:G$20,D33,FIQ!J$2:J$20)</f>
        <v>187</v>
      </c>
      <c r="R33" s="140" t="n">
        <f aca="false">SUM(N33:Q33)</f>
        <v>187</v>
      </c>
      <c r="S33" s="141"/>
      <c r="T33" s="141"/>
    </row>
    <row r="34" customFormat="false" ht="12.75" hidden="false" customHeight="false" outlineLevel="0" collapsed="false">
      <c r="A34" s="123" t="n">
        <f aca="false">ROW()-1</f>
        <v>33</v>
      </c>
      <c r="B34" s="36" t="s">
        <v>701</v>
      </c>
      <c r="C34" s="36" t="s">
        <v>702</v>
      </c>
      <c r="D34" s="21" t="s">
        <v>143</v>
      </c>
      <c r="E34" s="136" t="n">
        <v>40</v>
      </c>
      <c r="F34" s="137" t="n">
        <f aca="false">COUNTIF(Obligatorias!G$2:G$150,D34)</f>
        <v>1</v>
      </c>
      <c r="G34" s="137"/>
      <c r="H34" s="137" t="n">
        <f aca="false">COUNTIF('OPT-LIBRE'!G$2:G$95,D34)</f>
        <v>1</v>
      </c>
      <c r="I34" s="137"/>
      <c r="J34" s="137" t="n">
        <f aca="false">COUNTIF(POSGRADO!G$2:G$70,D34)</f>
        <v>0</v>
      </c>
      <c r="K34" s="137"/>
      <c r="L34" s="138" t="n">
        <f aca="false">COUNTIF(FIQ!G$2:G$20,D34)</f>
        <v>0</v>
      </c>
      <c r="M34" s="139" t="n">
        <f aca="false">F34+H34+J34+L34+(G34+I34+K34)/2</f>
        <v>2</v>
      </c>
      <c r="N34" s="137" t="n">
        <f aca="false">SUMIF(Obligatorias!G$2:G$150,D34,Obligatorias!J$2:J$135)</f>
        <v>112.5</v>
      </c>
      <c r="O34" s="123" t="n">
        <f aca="false">SUMIF('OPT-LIBRE'!G$2:G$77,D34,'OPT-LIBRE'!J$2:J$77)</f>
        <v>75</v>
      </c>
      <c r="P34" s="123" t="n">
        <f aca="false">SUMIF(POSGRADO!G$2:G$70,D34,POSGRADO!J$2:J$70)</f>
        <v>0</v>
      </c>
      <c r="Q34" s="123" t="n">
        <f aca="false">SUMIF(FIQ!G$2:G$20,D34,FIQ!J$2:J$20)</f>
        <v>0</v>
      </c>
      <c r="R34" s="140" t="n">
        <f aca="false">SUM(N34:Q34)</f>
        <v>187.5</v>
      </c>
      <c r="S34" s="141" t="s">
        <v>658</v>
      </c>
      <c r="T34" s="141"/>
    </row>
    <row r="35" customFormat="false" ht="12.75" hidden="false" customHeight="false" outlineLevel="0" collapsed="false">
      <c r="A35" s="123" t="n">
        <f aca="false">ROW()-1</f>
        <v>34</v>
      </c>
      <c r="B35" s="36" t="s">
        <v>654</v>
      </c>
      <c r="C35" s="36" t="s">
        <v>703</v>
      </c>
      <c r="D35" s="21" t="s">
        <v>704</v>
      </c>
      <c r="E35" s="136" t="n">
        <v>40</v>
      </c>
      <c r="F35" s="137" t="n">
        <f aca="false">COUNTIF(Obligatorias!G$2:G$150,D35)</f>
        <v>0</v>
      </c>
      <c r="G35" s="137"/>
      <c r="H35" s="137" t="n">
        <f aca="false">COUNTIF('OPT-LIBRE'!G$2:G$95,D35)</f>
        <v>0</v>
      </c>
      <c r="I35" s="137"/>
      <c r="J35" s="137" t="n">
        <f aca="false">COUNTIF(POSGRADO!G$2:G$70,D35)</f>
        <v>2</v>
      </c>
      <c r="K35" s="137"/>
      <c r="L35" s="138" t="n">
        <f aca="false">COUNTIF(FIQ!G$2:G$20,D35)</f>
        <v>0</v>
      </c>
      <c r="M35" s="139" t="n">
        <f aca="false">F35+H35+J35+L35+(G35+I35+K35)/2</f>
        <v>2</v>
      </c>
      <c r="N35" s="137" t="n">
        <f aca="false">SUMIF(Obligatorias!G$2:G$150,D35,Obligatorias!J$2:J$135)</f>
        <v>0</v>
      </c>
      <c r="O35" s="123" t="n">
        <f aca="false">SUMIF('OPT-LIBRE'!G$2:G$77,D35,'OPT-LIBRE'!J$2:J$77)</f>
        <v>0</v>
      </c>
      <c r="P35" s="123" t="n">
        <f aca="false">SUMIF(POSGRADO!G$2:G$70,D35,POSGRADO!J$2:J$70)</f>
        <v>120</v>
      </c>
      <c r="Q35" s="123" t="n">
        <f aca="false">SUMIF(FIQ!G$2:G$20,D35,FIQ!J$2:J$20)</f>
        <v>0</v>
      </c>
      <c r="R35" s="140" t="n">
        <f aca="false">SUM(N35:Q35)</f>
        <v>120</v>
      </c>
      <c r="S35" s="141" t="s">
        <v>658</v>
      </c>
      <c r="T35" s="141"/>
      <c r="U35" s="0" t="s">
        <v>668</v>
      </c>
    </row>
    <row r="36" customFormat="false" ht="12.75" hidden="false" customHeight="false" outlineLevel="0" collapsed="false">
      <c r="A36" s="123" t="n">
        <f aca="false">ROW()-1</f>
        <v>35</v>
      </c>
      <c r="B36" s="36" t="s">
        <v>661</v>
      </c>
      <c r="C36" s="36" t="s">
        <v>82</v>
      </c>
      <c r="D36" s="21" t="s">
        <v>83</v>
      </c>
      <c r="E36" s="21" t="n">
        <v>40</v>
      </c>
      <c r="F36" s="137" t="n">
        <f aca="false">COUNTIF(Obligatorias!G$2:G$150,D36)</f>
        <v>3</v>
      </c>
      <c r="G36" s="137"/>
      <c r="H36" s="137" t="n">
        <f aca="false">COUNTIF('OPT-LIBRE'!G$2:G$95,D36)</f>
        <v>0</v>
      </c>
      <c r="I36" s="137"/>
      <c r="J36" s="137" t="n">
        <f aca="false">COUNTIF(POSGRADO!G$2:G$70,D36)</f>
        <v>0</v>
      </c>
      <c r="K36" s="137"/>
      <c r="L36" s="138" t="n">
        <f aca="false">COUNTIF(FIQ!G$2:G$20,D36)</f>
        <v>0</v>
      </c>
      <c r="M36" s="139" t="n">
        <f aca="false">F36+H36+J36+L36+(G36+I36+K36)/2</f>
        <v>3</v>
      </c>
      <c r="N36" s="137" t="n">
        <f aca="false">SUMIF(Obligatorias!G$2:G$150,D36,Obligatorias!J$2:J$135)</f>
        <v>221.5</v>
      </c>
      <c r="O36" s="123" t="n">
        <f aca="false">SUMIF('OPT-LIBRE'!G$2:G$77,D36,'OPT-LIBRE'!J$2:J$77)</f>
        <v>0</v>
      </c>
      <c r="P36" s="123" t="n">
        <f aca="false">SUMIF(POSGRADO!G$2:G$70,D36,POSGRADO!J$2:J$70)</f>
        <v>0</v>
      </c>
      <c r="Q36" s="123" t="n">
        <f aca="false">SUMIF(FIQ!G$2:G$20,D36,FIQ!J$2:J$20)</f>
        <v>0</v>
      </c>
      <c r="R36" s="140" t="n">
        <f aca="false">SUM(N36:Q36)</f>
        <v>221.5</v>
      </c>
      <c r="S36" s="141"/>
      <c r="T36" s="141" t="s">
        <v>705</v>
      </c>
    </row>
    <row r="37" customFormat="false" ht="12.75" hidden="false" customHeight="false" outlineLevel="0" collapsed="false">
      <c r="A37" s="123" t="n">
        <f aca="false">ROW()-1</f>
        <v>36</v>
      </c>
      <c r="B37" s="36" t="s">
        <v>660</v>
      </c>
      <c r="C37" s="36" t="s">
        <v>706</v>
      </c>
      <c r="D37" s="21" t="s">
        <v>707</v>
      </c>
      <c r="E37" s="136" t="n">
        <v>40</v>
      </c>
      <c r="F37" s="137" t="n">
        <f aca="false">COUNTIF(Obligatorias!G$2:G$150,D37)</f>
        <v>0</v>
      </c>
      <c r="G37" s="137"/>
      <c r="H37" s="137" t="n">
        <f aca="false">COUNTIF('OPT-LIBRE'!G$2:G$95,D37)</f>
        <v>0</v>
      </c>
      <c r="I37" s="137"/>
      <c r="J37" s="137" t="n">
        <f aca="false">COUNTIF(POSGRADO!G$2:G$70,D37)</f>
        <v>0</v>
      </c>
      <c r="K37" s="137"/>
      <c r="L37" s="138" t="n">
        <f aca="false">COUNTIF(FIQ!G$2:G$20,D37)</f>
        <v>0</v>
      </c>
      <c r="M37" s="139" t="n">
        <f aca="false">F37+H37+J37+L37+(G37+I37+K37)/2</f>
        <v>0</v>
      </c>
      <c r="N37" s="137" t="n">
        <f aca="false">SUMIF(Obligatorias!G$2:G$150,D37,Obligatorias!J$2:J$135)</f>
        <v>0</v>
      </c>
      <c r="O37" s="123" t="n">
        <f aca="false">SUMIF('OPT-LIBRE'!G$2:G$77,D37,'OPT-LIBRE'!J$2:J$77)</f>
        <v>0</v>
      </c>
      <c r="P37" s="123" t="n">
        <f aca="false">SUMIF(POSGRADO!G$2:G$70,D37,POSGRADO!J$2:J$70)</f>
        <v>0</v>
      </c>
      <c r="Q37" s="123" t="n">
        <f aca="false">SUMIF(FIQ!G$2:G$20,D37,FIQ!J$2:J$20)</f>
        <v>0</v>
      </c>
      <c r="R37" s="140" t="n">
        <f aca="false">SUM(N37:Q37)</f>
        <v>0</v>
      </c>
      <c r="S37" s="141"/>
      <c r="T37" s="141" t="s">
        <v>708</v>
      </c>
    </row>
    <row r="38" customFormat="false" ht="12.75" hidden="false" customHeight="false" outlineLevel="0" collapsed="false">
      <c r="A38" s="123" t="n">
        <f aca="false">ROW()-1</f>
        <v>37</v>
      </c>
      <c r="B38" s="36" t="s">
        <v>657</v>
      </c>
      <c r="C38" s="36" t="s">
        <v>306</v>
      </c>
      <c r="D38" s="21" t="s">
        <v>307</v>
      </c>
      <c r="E38" s="136" t="n">
        <v>40</v>
      </c>
      <c r="F38" s="137" t="n">
        <f aca="false">COUNTIF(Obligatorias!G$2:G$150,D38)</f>
        <v>1</v>
      </c>
      <c r="G38" s="137"/>
      <c r="H38" s="137" t="n">
        <f aca="false">COUNTIF('OPT-LIBRE'!G$2:G$95,D38)</f>
        <v>0</v>
      </c>
      <c r="I38" s="137"/>
      <c r="J38" s="137" t="n">
        <f aca="false">COUNTIF(POSGRADO!G$2:G$70,D38)</f>
        <v>2</v>
      </c>
      <c r="K38" s="137"/>
      <c r="L38" s="138" t="n">
        <f aca="false">COUNTIF(FIQ!G$2:G$20,D38)</f>
        <v>0</v>
      </c>
      <c r="M38" s="139" t="n">
        <f aca="false">F38+H38+J38+L38+(G38+I38+K38)/2</f>
        <v>3</v>
      </c>
      <c r="N38" s="137" t="n">
        <f aca="false">SUMIF(Obligatorias!G$2:G$150,D38,Obligatorias!J$2:J$135)</f>
        <v>75</v>
      </c>
      <c r="O38" s="123" t="n">
        <f aca="false">SUMIF('OPT-LIBRE'!G$2:G$77,D38,'OPT-LIBRE'!J$2:J$77)</f>
        <v>0</v>
      </c>
      <c r="P38" s="123" t="n">
        <f aca="false">SUMIF(POSGRADO!G$2:G$70,D38,POSGRADO!J$2:J$70)</f>
        <v>120</v>
      </c>
      <c r="Q38" s="123" t="n">
        <f aca="false">SUMIF(FIQ!G$2:G$20,D38,FIQ!J$2:J$20)</f>
        <v>0</v>
      </c>
      <c r="R38" s="140" t="n">
        <f aca="false">SUM(N38:Q38)</f>
        <v>195</v>
      </c>
      <c r="S38" s="141"/>
      <c r="T38" s="141" t="s">
        <v>709</v>
      </c>
      <c r="U38" s="0" t="s">
        <v>670</v>
      </c>
    </row>
    <row r="39" customFormat="false" ht="12.75" hidden="false" customHeight="false" outlineLevel="0" collapsed="false">
      <c r="A39" s="123" t="n">
        <f aca="false">ROW()-1</f>
        <v>38</v>
      </c>
      <c r="B39" s="36" t="s">
        <v>710</v>
      </c>
      <c r="C39" s="36" t="s">
        <v>424</v>
      </c>
      <c r="D39" s="21" t="s">
        <v>425</v>
      </c>
      <c r="E39" s="136" t="n">
        <v>10</v>
      </c>
      <c r="F39" s="137" t="n">
        <f aca="false">COUNTIF(Obligatorias!G$2:G$150,D39)</f>
        <v>0</v>
      </c>
      <c r="G39" s="137"/>
      <c r="H39" s="137" t="n">
        <f aca="false">COUNTIF('OPT-LIBRE'!G$2:G$95,D39)</f>
        <v>1</v>
      </c>
      <c r="I39" s="137"/>
      <c r="J39" s="137" t="n">
        <f aca="false">COUNTIF(POSGRADO!G$2:G$70,D39)</f>
        <v>0</v>
      </c>
      <c r="K39" s="137"/>
      <c r="L39" s="138" t="n">
        <f aca="false">COUNTIF(FIQ!G$2:G$20,D39)</f>
        <v>0</v>
      </c>
      <c r="M39" s="139" t="n">
        <f aca="false">F39+H39+J39+L39+(G39+I39+K39)/2</f>
        <v>1</v>
      </c>
      <c r="N39" s="137" t="n">
        <f aca="false">SUMIF(Obligatorias!G$2:G$150,D39,Obligatorias!J$2:J$135)</f>
        <v>0</v>
      </c>
      <c r="O39" s="123" t="n">
        <f aca="false">SUMIF('OPT-LIBRE'!G$2:G$77,D39,'OPT-LIBRE'!J$2:J$77)</f>
        <v>75</v>
      </c>
      <c r="P39" s="123" t="n">
        <f aca="false">SUMIF(POSGRADO!G$2:G$70,D39,POSGRADO!J$2:J$70)</f>
        <v>0</v>
      </c>
      <c r="Q39" s="123" t="n">
        <f aca="false">SUMIF(FIQ!G$2:G$20,D39,FIQ!J$2:J$20)</f>
        <v>0</v>
      </c>
      <c r="R39" s="140" t="n">
        <f aca="false">SUM(N39:Q39)</f>
        <v>75</v>
      </c>
      <c r="S39" s="141"/>
      <c r="T39" s="141"/>
    </row>
    <row r="40" customFormat="false" ht="12.75" hidden="false" customHeight="false" outlineLevel="0" collapsed="false">
      <c r="A40" s="123" t="n">
        <f aca="false">ROW()-1</f>
        <v>39</v>
      </c>
      <c r="B40" s="36" t="s">
        <v>674</v>
      </c>
      <c r="C40" s="36" t="s">
        <v>711</v>
      </c>
      <c r="D40" s="21" t="s">
        <v>122</v>
      </c>
      <c r="E40" s="136" t="n">
        <v>40</v>
      </c>
      <c r="F40" s="137" t="n">
        <f aca="false">COUNTIF(Obligatorias!G$2:G$150,D40)</f>
        <v>2</v>
      </c>
      <c r="G40" s="137"/>
      <c r="H40" s="137" t="n">
        <f aca="false">COUNTIF('OPT-LIBRE'!G$2:G$95,D40)</f>
        <v>0</v>
      </c>
      <c r="I40" s="137"/>
      <c r="J40" s="137" t="n">
        <f aca="false">COUNTIF(POSGRADO!G$2:G$70,D40)</f>
        <v>0</v>
      </c>
      <c r="K40" s="137"/>
      <c r="L40" s="138" t="n">
        <f aca="false">COUNTIF(FIQ!G$2:G$20,D40)</f>
        <v>0</v>
      </c>
      <c r="M40" s="139" t="n">
        <f aca="false">F40+H40+J40+L40+(G40+I40+K40)/2</f>
        <v>2</v>
      </c>
      <c r="N40" s="137" t="n">
        <f aca="false">SUMIF(Obligatorias!G$2:G$150,D40,Obligatorias!J$2:J$135)</f>
        <v>139</v>
      </c>
      <c r="O40" s="123" t="n">
        <f aca="false">SUMIF('OPT-LIBRE'!G$2:G$77,D40,'OPT-LIBRE'!J$2:J$77)</f>
        <v>0</v>
      </c>
      <c r="P40" s="123" t="n">
        <f aca="false">SUMIF(POSGRADO!G$2:G$70,D40,POSGRADO!J$2:J$70)</f>
        <v>0</v>
      </c>
      <c r="Q40" s="123" t="n">
        <f aca="false">SUMIF(FIQ!G$2:G$20,D40,FIQ!J$2:J$20)</f>
        <v>0</v>
      </c>
      <c r="R40" s="140" t="n">
        <f aca="false">SUM(N40:Q40)</f>
        <v>139</v>
      </c>
      <c r="S40" s="141"/>
      <c r="T40" s="141" t="s">
        <v>712</v>
      </c>
      <c r="U40" s="0" t="s">
        <v>123</v>
      </c>
    </row>
    <row r="41" customFormat="false" ht="12.75" hidden="false" customHeight="false" outlineLevel="0" collapsed="false">
      <c r="A41" s="123" t="n">
        <f aca="false">ROW()-1</f>
        <v>40</v>
      </c>
      <c r="B41" s="36" t="s">
        <v>657</v>
      </c>
      <c r="C41" s="36" t="s">
        <v>713</v>
      </c>
      <c r="D41" s="21" t="s">
        <v>714</v>
      </c>
      <c r="E41" s="21" t="n">
        <v>4.5</v>
      </c>
      <c r="F41" s="137" t="n">
        <f aca="false">COUNTIF(Obligatorias!G$2:G$150,D41)</f>
        <v>0</v>
      </c>
      <c r="G41" s="137"/>
      <c r="H41" s="137" t="n">
        <f aca="false">COUNTIF('OPT-LIBRE'!G$2:G$95,D41)</f>
        <v>0</v>
      </c>
      <c r="I41" s="137"/>
      <c r="J41" s="137" t="n">
        <f aca="false">COUNTIF(POSGRADO!G$2:G$70,D41)</f>
        <v>2</v>
      </c>
      <c r="K41" s="137"/>
      <c r="L41" s="138" t="n">
        <f aca="false">COUNTIF(FIQ!G$2:G$20,D41)</f>
        <v>0</v>
      </c>
      <c r="M41" s="139" t="n">
        <f aca="false">F41+H41+J41+L41+(G41+I41+K41)/2</f>
        <v>2</v>
      </c>
      <c r="N41" s="137" t="n">
        <f aca="false">SUMIF(Obligatorias!G$2:G$150,D41,Obligatorias!J$2:J$135)</f>
        <v>0</v>
      </c>
      <c r="O41" s="123" t="n">
        <f aca="false">SUMIF('OPT-LIBRE'!G$2:G$77,D41,'OPT-LIBRE'!J$2:J$77)</f>
        <v>0</v>
      </c>
      <c r="P41" s="123" t="n">
        <f aca="false">SUMIF(POSGRADO!G$2:G$70,D41,POSGRADO!J$2:J$70)</f>
        <v>120</v>
      </c>
      <c r="Q41" s="123" t="n">
        <f aca="false">SUMIF(FIQ!G$2:G$20,D41,FIQ!J$2:J$20)</f>
        <v>0</v>
      </c>
      <c r="R41" s="140" t="n">
        <f aca="false">SUM(N41:Q41)</f>
        <v>120</v>
      </c>
      <c r="S41" s="95" t="s">
        <v>715</v>
      </c>
      <c r="T41" s="141"/>
    </row>
    <row r="42" customFormat="false" ht="12.75" hidden="false" customHeight="false" outlineLevel="0" collapsed="false">
      <c r="A42" s="123" t="n">
        <f aca="false">ROW()-1</f>
        <v>41</v>
      </c>
      <c r="B42" s="36" t="s">
        <v>660</v>
      </c>
      <c r="C42" s="36" t="s">
        <v>181</v>
      </c>
      <c r="D42" s="21" t="s">
        <v>182</v>
      </c>
      <c r="E42" s="136" t="n">
        <v>40</v>
      </c>
      <c r="F42" s="137" t="n">
        <f aca="false">COUNTIF(Obligatorias!G$2:G$150,D42)</f>
        <v>3</v>
      </c>
      <c r="G42" s="137"/>
      <c r="H42" s="137" t="n">
        <f aca="false">COUNTIF('OPT-LIBRE'!G$2:G$95,D42)</f>
        <v>2</v>
      </c>
      <c r="I42" s="137"/>
      <c r="J42" s="137" t="n">
        <f aca="false">COUNTIF(POSGRADO!G$2:G$70,D42)</f>
        <v>1</v>
      </c>
      <c r="K42" s="137"/>
      <c r="L42" s="138" t="n">
        <f aca="false">COUNTIF(FIQ!G$2:G$20,D42)</f>
        <v>0</v>
      </c>
      <c r="M42" s="139" t="n">
        <f aca="false">F42+H42+J42+L42+(G42+I42+K42)/2</f>
        <v>6</v>
      </c>
      <c r="N42" s="137" t="n">
        <f aca="false">SUMIF(Obligatorias!G$2:G$150,D42,Obligatorias!J$2:J$135)</f>
        <v>48</v>
      </c>
      <c r="O42" s="123" t="n">
        <f aca="false">SUMIF('OPT-LIBRE'!G$2:G$77,D42,'OPT-LIBRE'!J$2:J$77)</f>
        <v>96</v>
      </c>
      <c r="P42" s="123" t="n">
        <f aca="false">SUMIF(POSGRADO!G$2:G$70,D42,POSGRADO!J$2:J$70)</f>
        <v>60</v>
      </c>
      <c r="Q42" s="123" t="n">
        <f aca="false">SUMIF(FIQ!G$2:G$20,D42,FIQ!J$2:J$20)</f>
        <v>0</v>
      </c>
      <c r="R42" s="140" t="n">
        <f aca="false">SUM(N42:Q42)</f>
        <v>204</v>
      </c>
      <c r="S42" s="141"/>
      <c r="T42" s="141"/>
      <c r="U42" s="0" t="s">
        <v>123</v>
      </c>
    </row>
    <row r="43" customFormat="false" ht="12.75" hidden="false" customHeight="false" outlineLevel="0" collapsed="false">
      <c r="A43" s="123" t="n">
        <f aca="false">ROW()-1</f>
        <v>42</v>
      </c>
      <c r="B43" s="36" t="s">
        <v>660</v>
      </c>
      <c r="C43" s="36" t="s">
        <v>716</v>
      </c>
      <c r="D43" s="21" t="s">
        <v>717</v>
      </c>
      <c r="E43" s="136" t="n">
        <v>40</v>
      </c>
      <c r="F43" s="137" t="n">
        <f aca="false">COUNTIF(Obligatorias!G$2:G$150,D43)</f>
        <v>0</v>
      </c>
      <c r="G43" s="137"/>
      <c r="H43" s="137" t="n">
        <f aca="false">COUNTIF('OPT-LIBRE'!G$2:G$95,D43)</f>
        <v>0</v>
      </c>
      <c r="I43" s="137"/>
      <c r="J43" s="137" t="n">
        <f aca="false">COUNTIF(POSGRADO!G$2:G$70,D43)</f>
        <v>0</v>
      </c>
      <c r="K43" s="137"/>
      <c r="L43" s="138" t="n">
        <f aca="false">COUNTIF(FIQ!G$2:G$20,D43)</f>
        <v>0</v>
      </c>
      <c r="M43" s="139" t="n">
        <f aca="false">F43+H43+J43+L43+(G43+I43+K43)/2</f>
        <v>0</v>
      </c>
      <c r="N43" s="137" t="n">
        <f aca="false">SUMIF(Obligatorias!G$2:G$150,D43,Obligatorias!J$2:J$135)</f>
        <v>0</v>
      </c>
      <c r="O43" s="123" t="n">
        <f aca="false">SUMIF('OPT-LIBRE'!G$2:G$77,D43,'OPT-LIBRE'!J$2:J$77)</f>
        <v>0</v>
      </c>
      <c r="P43" s="123" t="n">
        <f aca="false">SUMIF(POSGRADO!G$2:G$70,D43,POSGRADO!J$2:J$70)</f>
        <v>0</v>
      </c>
      <c r="Q43" s="123" t="n">
        <f aca="false">SUMIF(FIQ!G$2:G$20,D43,FIQ!J$2:J$20)</f>
        <v>0</v>
      </c>
      <c r="R43" s="140" t="n">
        <f aca="false">SUM(N43:Q43)</f>
        <v>0</v>
      </c>
      <c r="S43" s="141"/>
      <c r="T43" s="141" t="s">
        <v>718</v>
      </c>
    </row>
    <row r="44" customFormat="false" ht="12.75" hidden="false" customHeight="false" outlineLevel="0" collapsed="false">
      <c r="A44" s="123" t="n">
        <f aca="false">ROW()-1</f>
        <v>43</v>
      </c>
      <c r="B44" s="36" t="s">
        <v>677</v>
      </c>
      <c r="C44" s="36" t="s">
        <v>719</v>
      </c>
      <c r="D44" s="21" t="s">
        <v>259</v>
      </c>
      <c r="E44" s="136" t="n">
        <v>40</v>
      </c>
      <c r="F44" s="137" t="n">
        <f aca="false">COUNTIF(Obligatorias!G$2:G$150,D44)</f>
        <v>3</v>
      </c>
      <c r="G44" s="137"/>
      <c r="H44" s="137" t="n">
        <f aca="false">COUNTIF('OPT-LIBRE'!G$2:G$95,D44)</f>
        <v>0</v>
      </c>
      <c r="I44" s="137"/>
      <c r="J44" s="137" t="n">
        <f aca="false">COUNTIF(POSGRADO!G$2:G$70,D44)</f>
        <v>0</v>
      </c>
      <c r="K44" s="137"/>
      <c r="L44" s="138" t="n">
        <f aca="false">COUNTIF(FIQ!G$2:G$20,D44)</f>
        <v>0</v>
      </c>
      <c r="M44" s="139" t="n">
        <f aca="false">F44+H44+J44+L44+(G44+I44+K44)/2</f>
        <v>3</v>
      </c>
      <c r="N44" s="137" t="n">
        <f aca="false">SUMIF(Obligatorias!G$2:G$150,D44,Obligatorias!J$2:J$135)</f>
        <v>225</v>
      </c>
      <c r="O44" s="123" t="n">
        <f aca="false">SUMIF('OPT-LIBRE'!G$2:G$77,D44,'OPT-LIBRE'!J$2:J$77)</f>
        <v>0</v>
      </c>
      <c r="P44" s="123" t="n">
        <f aca="false">SUMIF(POSGRADO!G$2:G$70,D44,POSGRADO!J$2:J$70)</f>
        <v>0</v>
      </c>
      <c r="Q44" s="123" t="n">
        <f aca="false">SUMIF(FIQ!G$2:G$20,D44,FIQ!J$2:J$20)</f>
        <v>0</v>
      </c>
      <c r="R44" s="140" t="n">
        <f aca="false">SUM(N44:Q44)</f>
        <v>225</v>
      </c>
      <c r="S44" s="141"/>
      <c r="T44" s="141"/>
      <c r="U44" s="0" t="s">
        <v>123</v>
      </c>
    </row>
    <row r="45" customFormat="false" ht="12.75" hidden="false" customHeight="false" outlineLevel="0" collapsed="false">
      <c r="A45" s="123" t="n">
        <f aca="false">ROW()-1</f>
        <v>44</v>
      </c>
      <c r="B45" s="36" t="s">
        <v>657</v>
      </c>
      <c r="C45" s="36" t="s">
        <v>269</v>
      </c>
      <c r="D45" s="21" t="s">
        <v>52</v>
      </c>
      <c r="E45" s="136" t="n">
        <v>40</v>
      </c>
      <c r="F45" s="137" t="n">
        <f aca="false">COUNTIF(Obligatorias!G$2:G$150,D45)</f>
        <v>2</v>
      </c>
      <c r="G45" s="137"/>
      <c r="H45" s="137" t="n">
        <f aca="false">COUNTIF('OPT-LIBRE'!G$2:G$95,D45)</f>
        <v>1</v>
      </c>
      <c r="I45" s="137"/>
      <c r="J45" s="137" t="n">
        <f aca="false">COUNTIF(POSGRADO!G$2:G$70,D45)</f>
        <v>0</v>
      </c>
      <c r="K45" s="137"/>
      <c r="L45" s="138" t="n">
        <f aca="false">COUNTIF(FIQ!G$2:G$20,D45)</f>
        <v>0</v>
      </c>
      <c r="M45" s="139" t="n">
        <f aca="false">F45+H45+J45+L45+(G45+I45+K45)/2</f>
        <v>3</v>
      </c>
      <c r="N45" s="137" t="n">
        <f aca="false">SUMIF(Obligatorias!G$2:G$150,D45,Obligatorias!J$2:J$135)</f>
        <v>135</v>
      </c>
      <c r="O45" s="123" t="n">
        <f aca="false">SUMIF('OPT-LIBRE'!G$2:G$77,D45,'OPT-LIBRE'!J$2:J$77)</f>
        <v>67.5</v>
      </c>
      <c r="P45" s="123" t="n">
        <f aca="false">SUMIF(POSGRADO!G$2:G$70,D45,POSGRADO!J$2:J$70)</f>
        <v>0</v>
      </c>
      <c r="Q45" s="123" t="n">
        <f aca="false">SUMIF(FIQ!G$2:G$20,D45,FIQ!J$2:J$20)</f>
        <v>0</v>
      </c>
      <c r="R45" s="140" t="n">
        <f aca="false">SUM(N45:Q45)</f>
        <v>202.5</v>
      </c>
      <c r="S45" s="141" t="s">
        <v>658</v>
      </c>
      <c r="T45" s="141"/>
      <c r="U45" s="0" t="s">
        <v>53</v>
      </c>
    </row>
    <row r="46" customFormat="false" ht="12.75" hidden="false" customHeight="false" outlineLevel="0" collapsed="false">
      <c r="A46" s="123" t="n">
        <f aca="false">ROW()-1</f>
        <v>45</v>
      </c>
      <c r="B46" s="36" t="s">
        <v>657</v>
      </c>
      <c r="C46" s="36" t="s">
        <v>720</v>
      </c>
      <c r="D46" s="21" t="s">
        <v>721</v>
      </c>
      <c r="E46" s="136" t="n">
        <v>40</v>
      </c>
      <c r="F46" s="137" t="n">
        <f aca="false">COUNTIF(Obligatorias!G$2:G$150,D46)</f>
        <v>0</v>
      </c>
      <c r="G46" s="145" t="n">
        <v>2</v>
      </c>
      <c r="H46" s="137" t="n">
        <f aca="false">COUNTIF('OPT-LIBRE'!G$2:G$95,D46)</f>
        <v>0</v>
      </c>
      <c r="I46" s="151" t="n">
        <v>1</v>
      </c>
      <c r="J46" s="137" t="n">
        <f aca="false">COUNTIF(POSGRADO!G$2:G$70,D46)</f>
        <v>1</v>
      </c>
      <c r="K46" s="137" t="n">
        <v>2</v>
      </c>
      <c r="L46" s="138" t="n">
        <f aca="false">COUNTIF(FIQ!G$2:G$20,D46)</f>
        <v>0</v>
      </c>
      <c r="M46" s="139" t="n">
        <f aca="false">F46+H46+J46+L46+(G46+I46+K46)/2</f>
        <v>3.5</v>
      </c>
      <c r="N46" s="137" t="n">
        <f aca="false">SUMIF(Obligatorias!G$2:G$150,D46,Obligatorias!J$2:J$135)+72/2+72/2</f>
        <v>72</v>
      </c>
      <c r="O46" s="123" t="n">
        <f aca="false">SUMIF('OPT-LIBRE'!G$2:G$77,D46,'OPT-LIBRE'!J$2:J$77)+64/2</f>
        <v>32</v>
      </c>
      <c r="P46" s="123" t="n">
        <f aca="false">SUMIF(POSGRADO!G$2:G$70,D46,POSGRADO!J$2:J$70)+60/2+60/2</f>
        <v>120</v>
      </c>
      <c r="Q46" s="123" t="n">
        <f aca="false">SUMIF(FIQ!G$2:G$20,D46,FIQ!J$2:J$20)</f>
        <v>0</v>
      </c>
      <c r="R46" s="140" t="n">
        <f aca="false">SUM(N46:Q46)</f>
        <v>224</v>
      </c>
      <c r="S46" s="141" t="s">
        <v>658</v>
      </c>
      <c r="T46" s="141"/>
      <c r="U46" s="0" t="s">
        <v>656</v>
      </c>
    </row>
    <row r="47" customFormat="false" ht="12.75" hidden="false" customHeight="false" outlineLevel="0" collapsed="false">
      <c r="A47" s="123" t="n">
        <f aca="false">ROW()-1</f>
        <v>46</v>
      </c>
      <c r="B47" s="36" t="s">
        <v>660</v>
      </c>
      <c r="C47" s="36" t="s">
        <v>587</v>
      </c>
      <c r="D47" s="21" t="s">
        <v>213</v>
      </c>
      <c r="E47" s="136" t="n">
        <v>40</v>
      </c>
      <c r="F47" s="137" t="n">
        <f aca="false">COUNTIF(Obligatorias!G$2:G$150,D47)</f>
        <v>1</v>
      </c>
      <c r="G47" s="146" t="n">
        <v>1</v>
      </c>
      <c r="H47" s="137" t="n">
        <f aca="false">COUNTIF('OPT-LIBRE'!G$2:G$95,D47)</f>
        <v>1</v>
      </c>
      <c r="I47" s="137"/>
      <c r="J47" s="137" t="n">
        <f aca="false">COUNTIF(POSGRADO!G$2:G$70,D47)</f>
        <v>0</v>
      </c>
      <c r="K47" s="137"/>
      <c r="L47" s="138" t="n">
        <f aca="false">COUNTIF(FIQ!G$2:G$20,D47)</f>
        <v>0</v>
      </c>
      <c r="M47" s="139" t="n">
        <f aca="false">F47+H47+J47+L47+(G47+I47+K47)/2</f>
        <v>2.5</v>
      </c>
      <c r="N47" s="137" t="n">
        <f aca="false">SUMIF(Obligatorias!G$2:G$150,D47,Obligatorias!J$2:J$135)+72/2</f>
        <v>111</v>
      </c>
      <c r="O47" s="123" t="n">
        <f aca="false">SUMIF('OPT-LIBRE'!G$2:G$77,D47,'OPT-LIBRE'!J$2:J$77)</f>
        <v>74</v>
      </c>
      <c r="P47" s="123" t="n">
        <f aca="false">SUMIF(POSGRADO!G$2:G$70,D47,POSGRADO!J$2:J$70)</f>
        <v>0</v>
      </c>
      <c r="Q47" s="123" t="n">
        <f aca="false">SUMIF(FIQ!G$2:G$20,D47,FIQ!J$2:J$20)</f>
        <v>0</v>
      </c>
      <c r="R47" s="140" t="n">
        <f aca="false">SUM(N47:Q47)</f>
        <v>185</v>
      </c>
      <c r="S47" s="141"/>
      <c r="T47" s="141"/>
      <c r="U47" s="0" t="s">
        <v>679</v>
      </c>
    </row>
    <row r="48" customFormat="false" ht="12.75" hidden="false" customHeight="false" outlineLevel="0" collapsed="false">
      <c r="A48" s="123" t="n">
        <f aca="false">ROW()-1</f>
        <v>47</v>
      </c>
      <c r="B48" s="138" t="s">
        <v>657</v>
      </c>
      <c r="C48" s="138" t="s">
        <v>151</v>
      </c>
      <c r="D48" s="149" t="s">
        <v>152</v>
      </c>
      <c r="E48" s="136" t="n">
        <v>40</v>
      </c>
      <c r="F48" s="137" t="n">
        <f aca="false">COUNTIF(Obligatorias!G$2:G$150,D48)</f>
        <v>1</v>
      </c>
      <c r="G48" s="137"/>
      <c r="H48" s="137" t="n">
        <f aca="false">COUNTIF('OPT-LIBRE'!G$2:G$95,D48)</f>
        <v>0</v>
      </c>
      <c r="I48" s="152" t="n">
        <v>1</v>
      </c>
      <c r="J48" s="137" t="n">
        <f aca="false">COUNTIF(POSGRADO!G$2:G$70,D48)</f>
        <v>0</v>
      </c>
      <c r="K48" s="137"/>
      <c r="L48" s="138" t="n">
        <f aca="false">COUNTIF(FIQ!G$2:G$20,D48)</f>
        <v>0</v>
      </c>
      <c r="M48" s="139" t="n">
        <f aca="false">F48+H48+J48+L48+(G48+I48+K48)/2</f>
        <v>1.5</v>
      </c>
      <c r="N48" s="137" t="n">
        <f aca="false">SUMIF(Obligatorias!G$2:G$150,D48,Obligatorias!J$2:J$135)</f>
        <v>72</v>
      </c>
      <c r="O48" s="123" t="n">
        <f aca="false">SUMIF('OPT-LIBRE'!G$2:G$77,D48,'OPT-LIBRE'!J$2:J$77)+32/2</f>
        <v>16</v>
      </c>
      <c r="P48" s="123" t="n">
        <f aca="false">SUMIF(POSGRADO!G$2:G$70,D48,POSGRADO!J$2:J$70)</f>
        <v>0</v>
      </c>
      <c r="Q48" s="123" t="n">
        <f aca="false">SUMIF(FIQ!G$2:G$20,D48,FIQ!J$2:J$20)</f>
        <v>0</v>
      </c>
      <c r="R48" s="140" t="n">
        <f aca="false">SUM(N48:Q48)</f>
        <v>88</v>
      </c>
      <c r="S48" s="141" t="s">
        <v>655</v>
      </c>
      <c r="T48" s="141" t="s">
        <v>722</v>
      </c>
      <c r="U48" s="0" t="s">
        <v>656</v>
      </c>
    </row>
    <row r="49" customFormat="false" ht="12.75" hidden="false" customHeight="false" outlineLevel="0" collapsed="false">
      <c r="A49" s="123" t="n">
        <f aca="false">ROW()-1</f>
        <v>48</v>
      </c>
      <c r="B49" s="36" t="s">
        <v>657</v>
      </c>
      <c r="C49" s="36" t="s">
        <v>91</v>
      </c>
      <c r="D49" s="21" t="s">
        <v>92</v>
      </c>
      <c r="E49" s="136" t="n">
        <v>40</v>
      </c>
      <c r="F49" s="137" t="n">
        <f aca="false">COUNTIF(Obligatorias!G$2:G$150,D49)</f>
        <v>1</v>
      </c>
      <c r="G49" s="137"/>
      <c r="H49" s="137" t="n">
        <f aca="false">COUNTIF('OPT-LIBRE'!G$2:G$95,D49)</f>
        <v>1</v>
      </c>
      <c r="I49" s="137"/>
      <c r="J49" s="137" t="n">
        <f aca="false">COUNTIF(POSGRADO!G$2:G$70,D49)</f>
        <v>0</v>
      </c>
      <c r="K49" s="137" t="n">
        <v>1</v>
      </c>
      <c r="L49" s="138" t="n">
        <f aca="false">COUNTIF(FIQ!G$2:G$20,D49)</f>
        <v>0</v>
      </c>
      <c r="M49" s="139" t="n">
        <f aca="false">F49+H49+J49+L49+(G49+I49+K49)/2</f>
        <v>2.5</v>
      </c>
      <c r="N49" s="137" t="n">
        <f aca="false">SUMIF(Obligatorias!G$2:G$150,D49,Obligatorias!J$2:J$135)</f>
        <v>75</v>
      </c>
      <c r="O49" s="123" t="n">
        <f aca="false">SUMIF('OPT-LIBRE'!G$2:G$77,D49,'OPT-LIBRE'!J$2:J$77)</f>
        <v>75</v>
      </c>
      <c r="P49" s="123" t="n">
        <f aca="false">SUMIF(POSGRADO!G$2:G$70,D49,POSGRADO!J$2:J$70)+60/2</f>
        <v>30</v>
      </c>
      <c r="Q49" s="123" t="n">
        <f aca="false">SUMIF(FIQ!G$2:G$20,D49,FIQ!J$2:J$20)</f>
        <v>0</v>
      </c>
      <c r="R49" s="140" t="n">
        <f aca="false">SUM(N49:Q49)</f>
        <v>180</v>
      </c>
      <c r="S49" s="141"/>
      <c r="T49" s="141"/>
      <c r="U49" s="0" t="s">
        <v>670</v>
      </c>
    </row>
    <row r="50" customFormat="false" ht="12.75" hidden="false" customHeight="false" outlineLevel="0" collapsed="false">
      <c r="A50" s="123" t="n">
        <f aca="false">ROW()-1</f>
        <v>49</v>
      </c>
      <c r="B50" s="36" t="s">
        <v>660</v>
      </c>
      <c r="C50" s="36" t="s">
        <v>252</v>
      </c>
      <c r="D50" s="21" t="s">
        <v>253</v>
      </c>
      <c r="E50" s="136" t="n">
        <v>40</v>
      </c>
      <c r="F50" s="137" t="n">
        <f aca="false">COUNTIF(Obligatorias!G$2:G$150,D50)</f>
        <v>2</v>
      </c>
      <c r="G50" s="137"/>
      <c r="H50" s="137" t="n">
        <f aca="false">COUNTIF('OPT-LIBRE'!G$2:G$95,D50)</f>
        <v>0</v>
      </c>
      <c r="I50" s="137"/>
      <c r="J50" s="137" t="n">
        <f aca="false">COUNTIF(POSGRADO!G$2:G$70,D50)</f>
        <v>1</v>
      </c>
      <c r="K50" s="137" t="n">
        <v>1</v>
      </c>
      <c r="L50" s="138" t="n">
        <f aca="false">COUNTIF(FIQ!G$2:G$20,D50)</f>
        <v>0</v>
      </c>
      <c r="M50" s="139" t="n">
        <f aca="false">F50+H50+J50+L50+(G50+I50+K50)/2</f>
        <v>3.5</v>
      </c>
      <c r="N50" s="137" t="n">
        <f aca="false">SUMIF(Obligatorias!G$2:G$150,D50,Obligatorias!J$2:J$135)</f>
        <v>139</v>
      </c>
      <c r="O50" s="123" t="n">
        <f aca="false">SUMIF('OPT-LIBRE'!G$2:G$77,D50,'OPT-LIBRE'!J$2:J$77)</f>
        <v>0</v>
      </c>
      <c r="P50" s="123" t="n">
        <f aca="false">SUMIF(POSGRADO!G$2:G$70,D50,POSGRADO!J$2:J$70)+60/2</f>
        <v>60</v>
      </c>
      <c r="Q50" s="123" t="n">
        <f aca="false">SUMIF(FIQ!G$2:G$20,D50,FIQ!J$2:J$20)</f>
        <v>0</v>
      </c>
      <c r="R50" s="140" t="n">
        <f aca="false">SUM(N50:Q50)</f>
        <v>199</v>
      </c>
      <c r="S50" s="141"/>
      <c r="T50" s="141"/>
      <c r="U50" s="0" t="s">
        <v>123</v>
      </c>
    </row>
    <row r="51" customFormat="false" ht="12.75" hidden="false" customHeight="false" outlineLevel="0" collapsed="false">
      <c r="A51" s="123" t="n">
        <f aca="false">ROW()-1</f>
        <v>50</v>
      </c>
      <c r="B51" s="36" t="s">
        <v>701</v>
      </c>
      <c r="C51" s="36" t="s">
        <v>363</v>
      </c>
      <c r="D51" s="148" t="s">
        <v>364</v>
      </c>
      <c r="E51" s="136" t="n">
        <v>40</v>
      </c>
      <c r="F51" s="137" t="n">
        <f aca="false">COUNTIF(Obligatorias!G$2:G$150,D51)</f>
        <v>1</v>
      </c>
      <c r="G51" s="137"/>
      <c r="H51" s="137" t="n">
        <f aca="false">COUNTIF('OPT-LIBRE'!G$2:G$95,D51)</f>
        <v>1</v>
      </c>
      <c r="I51" s="151" t="n">
        <v>1</v>
      </c>
      <c r="J51" s="137" t="n">
        <f aca="false">COUNTIF(POSGRADO!G$2:G$70,D51)</f>
        <v>0</v>
      </c>
      <c r="K51" s="137" t="n">
        <v>3</v>
      </c>
      <c r="L51" s="138" t="n">
        <f aca="false">COUNTIF(FIQ!G$2:G$20,D51)</f>
        <v>0</v>
      </c>
      <c r="M51" s="139" t="n">
        <f aca="false">F51+H51+J51+L51+(G51+I51+K51)/2</f>
        <v>4</v>
      </c>
      <c r="N51" s="137" t="n">
        <f aca="false">SUMIF(Obligatorias!G$2:G$150,D51,Obligatorias!J$2:J$135)</f>
        <v>75</v>
      </c>
      <c r="O51" s="123" t="n">
        <f aca="false">SUMIF('OPT-LIBRE'!G$2:G$77,D51,'OPT-LIBRE'!J$2:J$77)+64/2</f>
        <v>104</v>
      </c>
      <c r="P51" s="123" t="n">
        <f aca="false">SUMIF(POSGRADO!G$2:G$70,D51,POSGRADO!J$2:J$70)+60/2+60/2+60/2</f>
        <v>90</v>
      </c>
      <c r="Q51" s="123" t="n">
        <f aca="false">SUMIF(FIQ!G$2:G$20,D51,FIQ!J$2:J$20)</f>
        <v>0</v>
      </c>
      <c r="R51" s="140" t="n">
        <f aca="false">SUM(N51:Q51)</f>
        <v>269</v>
      </c>
      <c r="S51" s="141" t="s">
        <v>658</v>
      </c>
      <c r="T51" s="141"/>
      <c r="U51" s="0" t="s">
        <v>656</v>
      </c>
    </row>
    <row r="52" customFormat="false" ht="12.75" hidden="false" customHeight="false" outlineLevel="0" collapsed="false">
      <c r="A52" s="123" t="n">
        <f aca="false">ROW()-1</f>
        <v>51</v>
      </c>
      <c r="B52" s="36" t="s">
        <v>657</v>
      </c>
      <c r="C52" s="36" t="s">
        <v>460</v>
      </c>
      <c r="D52" s="21" t="s">
        <v>347</v>
      </c>
      <c r="E52" s="136" t="n">
        <v>40</v>
      </c>
      <c r="F52" s="137" t="n">
        <f aca="false">COUNTIF(Obligatorias!G$2:G$150,D52)</f>
        <v>1</v>
      </c>
      <c r="G52" s="137"/>
      <c r="H52" s="137" t="n">
        <f aca="false">COUNTIF('OPT-LIBRE'!G$2:G$95,D52)</f>
        <v>1</v>
      </c>
      <c r="I52" s="137"/>
      <c r="J52" s="137" t="n">
        <f aca="false">COUNTIF(POSGRADO!G$2:G$70,D52)</f>
        <v>0</v>
      </c>
      <c r="K52" s="137" t="n">
        <v>1</v>
      </c>
      <c r="L52" s="138" t="n">
        <f aca="false">COUNTIF(FIQ!G$2:G$20,D52)</f>
        <v>0</v>
      </c>
      <c r="M52" s="139" t="n">
        <f aca="false">F52+H52+J52+L52+(G52+I52+K52)/2</f>
        <v>2.5</v>
      </c>
      <c r="N52" s="137" t="n">
        <f aca="false">SUMIF(Obligatorias!G$2:G$150,D52,Obligatorias!J$2:J$135)</f>
        <v>75</v>
      </c>
      <c r="O52" s="123" t="n">
        <f aca="false">SUMIF('OPT-LIBRE'!G$2:G$77,D52,'OPT-LIBRE'!J$2:J$77)</f>
        <v>75</v>
      </c>
      <c r="P52" s="123" t="n">
        <f aca="false">SUMIF(POSGRADO!G$2:G$70,D52,POSGRADO!J$2:J$70)+60/2</f>
        <v>30</v>
      </c>
      <c r="Q52" s="123" t="n">
        <f aca="false">SUMIF(FIQ!G$2:G$20,D52,FIQ!J$2:J$20)</f>
        <v>0</v>
      </c>
      <c r="R52" s="140" t="n">
        <f aca="false">SUM(N52:Q52)</f>
        <v>180</v>
      </c>
      <c r="S52" s="141" t="s">
        <v>658</v>
      </c>
      <c r="T52" s="141"/>
      <c r="U52" s="0" t="s">
        <v>679</v>
      </c>
    </row>
    <row r="53" customFormat="false" ht="12.75" hidden="false" customHeight="false" outlineLevel="0" collapsed="false">
      <c r="A53" s="123" t="n">
        <f aca="false">ROW()-1</f>
        <v>52</v>
      </c>
      <c r="B53" s="36" t="s">
        <v>677</v>
      </c>
      <c r="C53" s="36" t="s">
        <v>145</v>
      </c>
      <c r="D53" s="153" t="s">
        <v>146</v>
      </c>
      <c r="E53" s="136" t="n">
        <v>40</v>
      </c>
      <c r="F53" s="137" t="n">
        <f aca="false">COUNTIF(Obligatorias!G$2:G$150,D53)</f>
        <v>1</v>
      </c>
      <c r="G53" s="137"/>
      <c r="H53" s="137" t="n">
        <f aca="false">COUNTIF('OPT-LIBRE'!G$2:G$95,D53)</f>
        <v>1</v>
      </c>
      <c r="I53" s="137"/>
      <c r="J53" s="137" t="n">
        <f aca="false">COUNTIF(POSGRADO!G$2:G$70,D53)</f>
        <v>0</v>
      </c>
      <c r="K53" s="137"/>
      <c r="L53" s="138" t="n">
        <f aca="false">COUNTIF(FIQ!G$2:G$20,D53)</f>
        <v>0</v>
      </c>
      <c r="M53" s="139" t="n">
        <f aca="false">F53+H53+J53+L53+(G53+I53+K53)/2</f>
        <v>2</v>
      </c>
      <c r="N53" s="137" t="n">
        <f aca="false">SUMIF(Obligatorias!G$2:G$150,D53,Obligatorias!J$2:J$135)</f>
        <v>120</v>
      </c>
      <c r="O53" s="123" t="n">
        <f aca="false">SUMIF('OPT-LIBRE'!G$2:G$77,D53,'OPT-LIBRE'!J$2:J$77)</f>
        <v>67.5</v>
      </c>
      <c r="P53" s="123" t="n">
        <f aca="false">SUMIF(POSGRADO!G$2:G$70,D53,POSGRADO!J$2:J$70)</f>
        <v>0</v>
      </c>
      <c r="Q53" s="123" t="n">
        <f aca="false">SUMIF(FIQ!G$2:G$20,D53,FIQ!J$2:J$20)</f>
        <v>0</v>
      </c>
      <c r="R53" s="140" t="n">
        <f aca="false">SUM(N53:Q53)</f>
        <v>187.5</v>
      </c>
      <c r="S53" s="141"/>
      <c r="T53" s="141"/>
    </row>
    <row r="54" customFormat="false" ht="12.75" hidden="false" customHeight="false" outlineLevel="0" collapsed="false">
      <c r="A54" s="123" t="n">
        <f aca="false">ROW()-1</f>
        <v>53</v>
      </c>
      <c r="B54" s="36" t="s">
        <v>660</v>
      </c>
      <c r="C54" s="36" t="s">
        <v>723</v>
      </c>
      <c r="D54" s="21" t="s">
        <v>724</v>
      </c>
      <c r="E54" s="21" t="n">
        <v>40</v>
      </c>
      <c r="F54" s="137" t="n">
        <f aca="false">COUNTIF(Obligatorias!G$2:G$150,D54)</f>
        <v>0</v>
      </c>
      <c r="G54" s="146" t="n">
        <v>1</v>
      </c>
      <c r="H54" s="137" t="n">
        <f aca="false">COUNTIF('OPT-LIBRE'!G$2:G$95,D54)</f>
        <v>0</v>
      </c>
      <c r="I54" s="137"/>
      <c r="J54" s="137" t="n">
        <f aca="false">COUNTIF(POSGRADO!G$2:G$70,D54)</f>
        <v>0</v>
      </c>
      <c r="K54" s="137"/>
      <c r="L54" s="138" t="n">
        <f aca="false">COUNTIF(FIQ!G$2:G$20,D54)</f>
        <v>0</v>
      </c>
      <c r="M54" s="139" t="n">
        <f aca="false">F54+H54+J54+L54+(G54+I54+K54)/2</f>
        <v>0.5</v>
      </c>
      <c r="N54" s="137" t="n">
        <f aca="false">SUMIF(Obligatorias!G$2:G$150,D54,Obligatorias!J$2:J$135)+72/2</f>
        <v>36</v>
      </c>
      <c r="O54" s="123" t="n">
        <f aca="false">SUMIF('OPT-LIBRE'!G$2:G$77,D54,'OPT-LIBRE'!J$2:J$77)</f>
        <v>0</v>
      </c>
      <c r="P54" s="123" t="n">
        <f aca="false">SUMIF(POSGRADO!G$2:G$70,D54,POSGRADO!J$2:J$70)</f>
        <v>0</v>
      </c>
      <c r="Q54" s="123" t="n">
        <f aca="false">SUMIF(FIQ!G$2:G$20,D54,FIQ!J$2:J$20)</f>
        <v>0</v>
      </c>
      <c r="R54" s="140" t="n">
        <f aca="false">SUM(N54:Q54)</f>
        <v>36</v>
      </c>
      <c r="S54" s="141"/>
      <c r="T54" s="141" t="s">
        <v>725</v>
      </c>
    </row>
    <row r="55" customFormat="false" ht="12.75" hidden="false" customHeight="false" outlineLevel="0" collapsed="false">
      <c r="A55" s="123" t="n">
        <f aca="false">ROW()-1</f>
        <v>54</v>
      </c>
      <c r="B55" s="36" t="s">
        <v>657</v>
      </c>
      <c r="C55" s="36" t="s">
        <v>713</v>
      </c>
      <c r="D55" s="21" t="s">
        <v>421</v>
      </c>
      <c r="E55" s="136" t="n">
        <v>40</v>
      </c>
      <c r="F55" s="137" t="n">
        <f aca="false">COUNTIF(Obligatorias!G$2:G$150,D55)</f>
        <v>0</v>
      </c>
      <c r="G55" s="137"/>
      <c r="H55" s="137" t="n">
        <f aca="false">COUNTIF('OPT-LIBRE'!G$2:G$95,D55)</f>
        <v>2</v>
      </c>
      <c r="I55" s="137"/>
      <c r="J55" s="137" t="n">
        <f aca="false">COUNTIF(POSGRADO!G$2:G$70,D55)</f>
        <v>1</v>
      </c>
      <c r="K55" s="137"/>
      <c r="L55" s="138" t="n">
        <f aca="false">COUNTIF(FIQ!G$2:G$20,D55)</f>
        <v>0</v>
      </c>
      <c r="M55" s="139" t="n">
        <f aca="false">F55+H55+J55+L55+(G55+I55+K55)/2</f>
        <v>3</v>
      </c>
      <c r="N55" s="137" t="n">
        <f aca="false">SUMIF(Obligatorias!G$2:G$150,D55,Obligatorias!J$2:J$135)</f>
        <v>0</v>
      </c>
      <c r="O55" s="123" t="n">
        <f aca="false">SUMIF('OPT-LIBRE'!G$2:G$77,D55,'OPT-LIBRE'!J$2:J$77)</f>
        <v>105</v>
      </c>
      <c r="P55" s="123" t="n">
        <f aca="false">SUMIF(POSGRADO!G$2:G$70,D55,POSGRADO!J$2:J$70)</f>
        <v>60</v>
      </c>
      <c r="Q55" s="123" t="n">
        <f aca="false">SUMIF(FIQ!G$2:G$20,D55,FIQ!J$2:J$20)</f>
        <v>0</v>
      </c>
      <c r="R55" s="140" t="n">
        <f aca="false">SUM(N55:Q55)</f>
        <v>165</v>
      </c>
      <c r="S55" s="141"/>
      <c r="T55" s="141"/>
      <c r="U55" s="0" t="s">
        <v>670</v>
      </c>
    </row>
    <row r="56" customFormat="false" ht="12.75" hidden="false" customHeight="false" outlineLevel="0" collapsed="false">
      <c r="A56" s="123" t="n">
        <f aca="false">ROW()-1</f>
        <v>55</v>
      </c>
      <c r="B56" s="36" t="s">
        <v>657</v>
      </c>
      <c r="C56" s="36" t="s">
        <v>225</v>
      </c>
      <c r="D56" s="148" t="s">
        <v>226</v>
      </c>
      <c r="E56" s="136" t="n">
        <v>40</v>
      </c>
      <c r="F56" s="137" t="n">
        <f aca="false">COUNTIF(Obligatorias!G$2:G$150,D56)</f>
        <v>2</v>
      </c>
      <c r="G56" s="137"/>
      <c r="H56" s="137" t="n">
        <f aca="false">COUNTIF('OPT-LIBRE'!G$2:G$95,D56)</f>
        <v>1</v>
      </c>
      <c r="I56" s="137"/>
      <c r="J56" s="137" t="n">
        <f aca="false">COUNTIF(POSGRADO!G$2:G$70,D56)</f>
        <v>0</v>
      </c>
      <c r="K56" s="137"/>
      <c r="L56" s="138" t="n">
        <f aca="false">COUNTIF(FIQ!G$2:G$20,D56)</f>
        <v>0</v>
      </c>
      <c r="M56" s="139" t="n">
        <f aca="false">F56+H56+J56+L56+(G56+I56+K56)/2</f>
        <v>3</v>
      </c>
      <c r="N56" s="137" t="n">
        <f aca="false">SUMIF(Obligatorias!G$2:G$150,D56,Obligatorias!J$2:J$135)</f>
        <v>144</v>
      </c>
      <c r="O56" s="123" t="n">
        <f aca="false">SUMIF('OPT-LIBRE'!G$2:G$77,D56,'OPT-LIBRE'!J$2:J$77)</f>
        <v>24</v>
      </c>
      <c r="P56" s="123" t="n">
        <f aca="false">SUMIF(POSGRADO!G$2:G$70,D56,POSGRADO!J$2:J$70)</f>
        <v>0</v>
      </c>
      <c r="Q56" s="123" t="n">
        <f aca="false">SUMIF(FIQ!G$2:G$20,D56,FIQ!J$2:J$20)</f>
        <v>0</v>
      </c>
      <c r="R56" s="140" t="n">
        <f aca="false">SUM(N56:Q56)</f>
        <v>168</v>
      </c>
      <c r="S56" s="141"/>
      <c r="T56" s="141" t="s">
        <v>726</v>
      </c>
      <c r="U56" s="0" t="s">
        <v>656</v>
      </c>
    </row>
    <row r="57" customFormat="false" ht="12.75" hidden="false" customHeight="false" outlineLevel="0" collapsed="false">
      <c r="A57" s="123" t="n">
        <f aca="false">ROW()-1</f>
        <v>56</v>
      </c>
      <c r="B57" s="36" t="s">
        <v>654</v>
      </c>
      <c r="C57" s="36" t="s">
        <v>215</v>
      </c>
      <c r="D57" s="21" t="s">
        <v>240</v>
      </c>
      <c r="E57" s="136" t="n">
        <v>40</v>
      </c>
      <c r="F57" s="137" t="n">
        <f aca="false">COUNTIF(Obligatorias!G$2:G$150,D57)</f>
        <v>1</v>
      </c>
      <c r="G57" s="137"/>
      <c r="H57" s="137" t="n">
        <f aca="false">COUNTIF('OPT-LIBRE'!G$2:G$95,D57)</f>
        <v>0</v>
      </c>
      <c r="I57" s="137"/>
      <c r="J57" s="137" t="n">
        <f aca="false">COUNTIF(POSGRADO!G$2:G$70,D57)</f>
        <v>0</v>
      </c>
      <c r="K57" s="144" t="n">
        <v>2</v>
      </c>
      <c r="L57" s="138" t="n">
        <f aca="false">COUNTIF(FIQ!G$2:G$20,D57)</f>
        <v>0</v>
      </c>
      <c r="M57" s="139" t="n">
        <f aca="false">F57+H57+J57+L57+(G57+I57+K57)/2</f>
        <v>2</v>
      </c>
      <c r="N57" s="137" t="n">
        <f aca="false">SUMIF(Obligatorias!G$2:G$150,D57,Obligatorias!J$2:J$135)</f>
        <v>67.5</v>
      </c>
      <c r="O57" s="123" t="n">
        <f aca="false">SUMIF('OPT-LIBRE'!G$2:G$77,D57,'OPT-LIBRE'!J$2:J$77)</f>
        <v>0</v>
      </c>
      <c r="P57" s="123" t="n">
        <f aca="false">SUMIF(POSGRADO!G$2:G$70,D57,POSGRADO!J$2:J$70)+60/2+60/2</f>
        <v>60</v>
      </c>
      <c r="Q57" s="123" t="n">
        <f aca="false">SUMIF(FIQ!G$2:G$20,D57,FIQ!J$2:J$20)</f>
        <v>0</v>
      </c>
      <c r="R57" s="140" t="n">
        <f aca="false">SUM(N57:Q57)</f>
        <v>127.5</v>
      </c>
      <c r="S57" s="141" t="s">
        <v>658</v>
      </c>
      <c r="T57" s="141"/>
      <c r="U57" s="0" t="s">
        <v>672</v>
      </c>
    </row>
    <row r="58" customFormat="false" ht="15" hidden="false" customHeight="true" outlineLevel="0" collapsed="false">
      <c r="A58" s="123" t="n">
        <f aca="false">ROW()-1</f>
        <v>57</v>
      </c>
      <c r="B58" s="36" t="s">
        <v>654</v>
      </c>
      <c r="C58" s="36" t="s">
        <v>727</v>
      </c>
      <c r="D58" s="21" t="s">
        <v>728</v>
      </c>
      <c r="E58" s="136" t="n">
        <v>40</v>
      </c>
      <c r="F58" s="137" t="n">
        <f aca="false">COUNTIF(Obligatorias!G$2:G$150,D58)</f>
        <v>0</v>
      </c>
      <c r="G58" s="137"/>
      <c r="H58" s="137" t="n">
        <f aca="false">COUNTIF('OPT-LIBRE'!G$2:G$95,D58)</f>
        <v>0</v>
      </c>
      <c r="I58" s="137"/>
      <c r="J58" s="137" t="n">
        <f aca="false">COUNTIF(POSGRADO!G$2:G$70,D58)</f>
        <v>0</v>
      </c>
      <c r="K58" s="137"/>
      <c r="L58" s="138" t="n">
        <f aca="false">COUNTIF(FIQ!G$2:G$20,D58)</f>
        <v>0</v>
      </c>
      <c r="M58" s="139" t="n">
        <f aca="false">F58+H58+J58+L58+(G58+I58+K58)/2</f>
        <v>0</v>
      </c>
      <c r="N58" s="137" t="n">
        <f aca="false">SUMIF(Obligatorias!G$2:G$150,D58,Obligatorias!J$2:J$135)</f>
        <v>0</v>
      </c>
      <c r="O58" s="123" t="n">
        <f aca="false">SUMIF('OPT-LIBRE'!G$2:G$77,D58,'OPT-LIBRE'!J$2:J$77)</f>
        <v>0</v>
      </c>
      <c r="P58" s="123" t="n">
        <f aca="false">SUMIF(POSGRADO!G$2:G$70,D58,POSGRADO!J$2:J$70)</f>
        <v>0</v>
      </c>
      <c r="Q58" s="123" t="n">
        <f aca="false">SUMIF(FIQ!G$2:G$20,D58,FIQ!J$2:J$20)</f>
        <v>0</v>
      </c>
      <c r="R58" s="140" t="n">
        <f aca="false">SUM(N58:Q58)</f>
        <v>0</v>
      </c>
      <c r="S58" s="141" t="s">
        <v>655</v>
      </c>
      <c r="T58" s="141" t="s">
        <v>708</v>
      </c>
      <c r="U58" s="0" t="s">
        <v>672</v>
      </c>
    </row>
    <row r="59" customFormat="false" ht="12.75" hidden="false" customHeight="false" outlineLevel="0" collapsed="false">
      <c r="A59" s="123" t="n">
        <f aca="false">ROW()-1</f>
        <v>58</v>
      </c>
      <c r="B59" s="36" t="s">
        <v>660</v>
      </c>
      <c r="C59" s="36" t="s">
        <v>328</v>
      </c>
      <c r="D59" s="21" t="s">
        <v>64</v>
      </c>
      <c r="E59" s="136" t="n">
        <v>40</v>
      </c>
      <c r="F59" s="137" t="n">
        <f aca="false">COUNTIF(Obligatorias!G$2:G$150,D59)</f>
        <v>2</v>
      </c>
      <c r="G59" s="137"/>
      <c r="H59" s="137" t="n">
        <f aca="false">COUNTIF('OPT-LIBRE'!G$2:G$95,D59)</f>
        <v>1</v>
      </c>
      <c r="I59" s="137"/>
      <c r="J59" s="137" t="n">
        <f aca="false">COUNTIF(POSGRADO!G$2:G$70,D59)</f>
        <v>0</v>
      </c>
      <c r="K59" s="137"/>
      <c r="L59" s="138" t="n">
        <f aca="false">COUNTIF(FIQ!G$2:G$20,D59)</f>
        <v>0</v>
      </c>
      <c r="M59" s="139" t="n">
        <f aca="false">F59+H59+J59+L59+(G59+I59+K59)/2</f>
        <v>3</v>
      </c>
      <c r="N59" s="137" t="n">
        <f aca="false">SUMIF(Obligatorias!G$2:G$150,D59,Obligatorias!J$2:J$135)</f>
        <v>128</v>
      </c>
      <c r="O59" s="123" t="n">
        <f aca="false">SUMIF('OPT-LIBRE'!G$2:G$77,D59,'OPT-LIBRE'!J$2:J$77)</f>
        <v>64</v>
      </c>
      <c r="P59" s="123" t="n">
        <f aca="false">SUMIF(POSGRADO!G$2:G$70,D59,POSGRADO!J$2:J$70)</f>
        <v>0</v>
      </c>
      <c r="Q59" s="123" t="n">
        <f aca="false">SUMIF(FIQ!G$2:G$20,D59,FIQ!J$2:J$20)</f>
        <v>0</v>
      </c>
      <c r="R59" s="140" t="n">
        <f aca="false">SUM(N59:Q59)</f>
        <v>192</v>
      </c>
      <c r="S59" s="141"/>
      <c r="T59" s="141" t="s">
        <v>729</v>
      </c>
      <c r="U59" s="0" t="s">
        <v>730</v>
      </c>
    </row>
    <row r="60" customFormat="false" ht="12.75" hidden="false" customHeight="false" outlineLevel="0" collapsed="false">
      <c r="A60" s="123" t="n">
        <f aca="false">ROW()-1</f>
        <v>59</v>
      </c>
      <c r="B60" s="36" t="s">
        <v>657</v>
      </c>
      <c r="C60" s="36" t="s">
        <v>338</v>
      </c>
      <c r="D60" s="21" t="s">
        <v>339</v>
      </c>
      <c r="E60" s="136" t="n">
        <v>40</v>
      </c>
      <c r="F60" s="137" t="n">
        <f aca="false">COUNTIF(Obligatorias!G$2:G$150,D60)</f>
        <v>2</v>
      </c>
      <c r="G60" s="137"/>
      <c r="H60" s="137" t="n">
        <f aca="false">COUNTIF('OPT-LIBRE'!G$2:G$95,D60)</f>
        <v>0</v>
      </c>
      <c r="I60" s="137"/>
      <c r="J60" s="137" t="n">
        <f aca="false">COUNTIF(POSGRADO!G$2:G$70,D60)</f>
        <v>1</v>
      </c>
      <c r="K60" s="137"/>
      <c r="L60" s="138" t="n">
        <f aca="false">COUNTIF(FIQ!G$2:G$20,D60)</f>
        <v>0</v>
      </c>
      <c r="M60" s="139" t="n">
        <f aca="false">F60+H60+J60+L60+(G60+I60+K60)/2</f>
        <v>3</v>
      </c>
      <c r="N60" s="137" t="n">
        <f aca="false">SUMIF(Obligatorias!G$2:G$150,D60,Obligatorias!J$2:J$135)</f>
        <v>75</v>
      </c>
      <c r="O60" s="123" t="n">
        <f aca="false">SUMIF('OPT-LIBRE'!G$2:G$77,D60,'OPT-LIBRE'!J$2:J$77)</f>
        <v>0</v>
      </c>
      <c r="P60" s="123" t="n">
        <f aca="false">SUMIF(POSGRADO!G$2:G$70,D60,POSGRADO!J$2:J$70)</f>
        <v>75</v>
      </c>
      <c r="Q60" s="123" t="n">
        <f aca="false">SUMIF(FIQ!G$2:G$20,D60,FIQ!J$2:J$20)</f>
        <v>0</v>
      </c>
      <c r="R60" s="140" t="n">
        <f aca="false">SUM(N60:Q60)</f>
        <v>150</v>
      </c>
      <c r="S60" s="141" t="s">
        <v>658</v>
      </c>
      <c r="T60" s="141" t="s">
        <v>731</v>
      </c>
      <c r="U60" s="0" t="s">
        <v>123</v>
      </c>
    </row>
    <row r="61" customFormat="false" ht="12.75" hidden="false" customHeight="false" outlineLevel="0" collapsed="false">
      <c r="A61" s="123" t="n">
        <f aca="false">ROW()-1</f>
        <v>60</v>
      </c>
      <c r="B61" s="138" t="s">
        <v>660</v>
      </c>
      <c r="C61" s="138" t="s">
        <v>269</v>
      </c>
      <c r="D61" s="149" t="s">
        <v>270</v>
      </c>
      <c r="E61" s="136" t="n">
        <v>40</v>
      </c>
      <c r="F61" s="137" t="n">
        <f aca="false">COUNTIF(Obligatorias!G$2:G$150,D61)</f>
        <v>3</v>
      </c>
      <c r="G61" s="137"/>
      <c r="H61" s="137" t="n">
        <f aca="false">COUNTIF('OPT-LIBRE'!G$2:G$95,D61)</f>
        <v>0</v>
      </c>
      <c r="I61" s="137"/>
      <c r="J61" s="137" t="n">
        <f aca="false">COUNTIF(POSGRADO!G$2:G$70,D61)</f>
        <v>0</v>
      </c>
      <c r="K61" s="137"/>
      <c r="L61" s="138" t="n">
        <f aca="false">COUNTIF(FIQ!G$2:G$20,D61)</f>
        <v>0</v>
      </c>
      <c r="M61" s="139" t="n">
        <f aca="false">F61+H61+J61+L61+(G61+I61+K61)/2</f>
        <v>3</v>
      </c>
      <c r="N61" s="137" t="n">
        <f aca="false">SUMIF(Obligatorias!G$2:G$150,D61,Obligatorias!J$2:J$135)</f>
        <v>219</v>
      </c>
      <c r="O61" s="123" t="n">
        <f aca="false">SUMIF('OPT-LIBRE'!G$2:G$77,D61,'OPT-LIBRE'!J$2:J$77)</f>
        <v>0</v>
      </c>
      <c r="P61" s="123" t="n">
        <f aca="false">SUMIF(POSGRADO!G$2:G$70,D61,POSGRADO!J$2:J$70)</f>
        <v>0</v>
      </c>
      <c r="Q61" s="123" t="n">
        <f aca="false">SUMIF(FIQ!G$2:G$20,D61,FIQ!J$2:J$20)</f>
        <v>0</v>
      </c>
      <c r="R61" s="140" t="n">
        <f aca="false">SUM(N61:Q61)</f>
        <v>219</v>
      </c>
      <c r="S61" s="141"/>
      <c r="T61" s="141"/>
    </row>
    <row r="62" customFormat="false" ht="12.75" hidden="false" customHeight="false" outlineLevel="0" collapsed="false">
      <c r="A62" s="123" t="n">
        <f aca="false">ROW()-1</f>
        <v>61</v>
      </c>
      <c r="B62" s="36" t="s">
        <v>732</v>
      </c>
      <c r="C62" s="36" t="s">
        <v>733</v>
      </c>
      <c r="D62" s="21" t="s">
        <v>220</v>
      </c>
      <c r="E62" s="136" t="n">
        <v>40</v>
      </c>
      <c r="F62" s="137" t="n">
        <f aca="false">COUNTIF(Obligatorias!G$2:G$150,D62)</f>
        <v>1</v>
      </c>
      <c r="G62" s="137"/>
      <c r="H62" s="137" t="n">
        <f aca="false">COUNTIF('OPT-LIBRE'!G$2:G$95,D62)</f>
        <v>0</v>
      </c>
      <c r="I62" s="137"/>
      <c r="J62" s="137" t="n">
        <f aca="false">COUNTIF(POSGRADO!G$2:G$70,D62)</f>
        <v>1</v>
      </c>
      <c r="K62" s="137"/>
      <c r="L62" s="138" t="n">
        <f aca="false">COUNTIF(FIQ!G$2:G$20,D62)</f>
        <v>0</v>
      </c>
      <c r="M62" s="139" t="n">
        <f aca="false">F62+H62+J62+L62+(G62+I62+K62)/2</f>
        <v>2</v>
      </c>
      <c r="N62" s="137" t="n">
        <f aca="false">SUMIF(Obligatorias!G$2:G$150,D62,Obligatorias!J$2:J$135)</f>
        <v>60</v>
      </c>
      <c r="O62" s="123" t="n">
        <f aca="false">SUMIF('OPT-LIBRE'!G$2:G$77,D62,'OPT-LIBRE'!J$2:J$77)</f>
        <v>0</v>
      </c>
      <c r="P62" s="123" t="n">
        <f aca="false">SUMIF(POSGRADO!G$2:G$70,D62,POSGRADO!J$2:J$70)</f>
        <v>60</v>
      </c>
      <c r="Q62" s="123" t="n">
        <f aca="false">SUMIF(FIQ!G$2:G$20,D62,FIQ!J$2:J$20)</f>
        <v>0</v>
      </c>
      <c r="R62" s="140" t="n">
        <f aca="false">SUM(N62:Q62)</f>
        <v>120</v>
      </c>
      <c r="S62" s="141"/>
      <c r="T62" s="141"/>
      <c r="U62" s="0" t="s">
        <v>123</v>
      </c>
    </row>
    <row r="63" customFormat="false" ht="12.75" hidden="false" customHeight="false" outlineLevel="0" collapsed="false">
      <c r="A63" s="123" t="n">
        <f aca="false">ROW()-1</f>
        <v>62</v>
      </c>
      <c r="B63" s="36" t="s">
        <v>657</v>
      </c>
      <c r="C63" s="36" t="s">
        <v>734</v>
      </c>
      <c r="D63" s="21" t="s">
        <v>140</v>
      </c>
      <c r="E63" s="21" t="n">
        <v>40</v>
      </c>
      <c r="F63" s="137" t="n">
        <f aca="false">COUNTIF(Obligatorias!G$2:G$150,D63)</f>
        <v>1</v>
      </c>
      <c r="G63" s="137"/>
      <c r="H63" s="137" t="n">
        <f aca="false">COUNTIF('OPT-LIBRE'!G$2:G$95,D63)</f>
        <v>0</v>
      </c>
      <c r="I63" s="137"/>
      <c r="J63" s="137" t="n">
        <f aca="false">COUNTIF(POSGRADO!G$2:G$70,D63)</f>
        <v>0</v>
      </c>
      <c r="K63" s="137"/>
      <c r="L63" s="138" t="n">
        <f aca="false">COUNTIF(FIQ!G$2:G$20,D63)</f>
        <v>0</v>
      </c>
      <c r="M63" s="139" t="n">
        <f aca="false">F63+H63+J63+L63+(G63+I63+K63)/2</f>
        <v>1</v>
      </c>
      <c r="N63" s="137" t="n">
        <f aca="false">SUMIF(Obligatorias!G$2:G$150,D63,Obligatorias!J$2:J$135)</f>
        <v>112.5</v>
      </c>
      <c r="O63" s="123" t="n">
        <f aca="false">SUMIF('OPT-LIBRE'!G$2:G$77,D63,'OPT-LIBRE'!J$2:J$77)</f>
        <v>0</v>
      </c>
      <c r="P63" s="123" t="n">
        <f aca="false">SUMIF(POSGRADO!G$2:G$70,D63,POSGRADO!J$2:J$70)</f>
        <v>0</v>
      </c>
      <c r="Q63" s="123" t="n">
        <f aca="false">SUMIF(FIQ!G$2:G$20,D63,FIQ!J$2:J$20)</f>
        <v>0</v>
      </c>
      <c r="R63" s="140" t="n">
        <f aca="false">SUM(N63:Q63)</f>
        <v>112.5</v>
      </c>
      <c r="S63" s="141" t="s">
        <v>658</v>
      </c>
      <c r="T63" s="141" t="s">
        <v>735</v>
      </c>
    </row>
    <row r="64" customFormat="false" ht="12.75" hidden="false" customHeight="false" outlineLevel="0" collapsed="false">
      <c r="A64" s="123" t="n">
        <f aca="false">ROW()-1</f>
        <v>63</v>
      </c>
      <c r="B64" s="36" t="s">
        <v>657</v>
      </c>
      <c r="C64" s="36" t="s">
        <v>736</v>
      </c>
      <c r="D64" s="21" t="s">
        <v>737</v>
      </c>
      <c r="E64" s="136" t="n">
        <v>40</v>
      </c>
      <c r="F64" s="137" t="n">
        <f aca="false">COUNTIF(Obligatorias!G$2:G$150,D64)</f>
        <v>0</v>
      </c>
      <c r="G64" s="137"/>
      <c r="H64" s="137" t="n">
        <f aca="false">COUNTIF('OPT-LIBRE'!G$2:G$95,D64)</f>
        <v>0</v>
      </c>
      <c r="I64" s="137"/>
      <c r="J64" s="137" t="n">
        <f aca="false">COUNTIF(POSGRADO!G$2:G$70,D64)</f>
        <v>3</v>
      </c>
      <c r="K64" s="146" t="n">
        <v>1</v>
      </c>
      <c r="L64" s="138" t="n">
        <f aca="false">COUNTIF(FIQ!G$2:G$20,D64)</f>
        <v>0</v>
      </c>
      <c r="M64" s="139" t="n">
        <f aca="false">F64+H64+J64+L64+(G64+I64+K64)/2</f>
        <v>3.5</v>
      </c>
      <c r="N64" s="137" t="n">
        <f aca="false">SUMIF(Obligatorias!G$2:G$150,D64,Obligatorias!J$2:J$135)</f>
        <v>0</v>
      </c>
      <c r="O64" s="123" t="n">
        <f aca="false">SUMIF('OPT-LIBRE'!G$2:G$77,D64,'OPT-LIBRE'!J$2:J$77)</f>
        <v>0</v>
      </c>
      <c r="P64" s="123" t="n">
        <f aca="false">SUMIF(POSGRADO!G$2:G$70,D64,POSGRADO!J$2:J$70)+60/2</f>
        <v>210</v>
      </c>
      <c r="Q64" s="123" t="n">
        <f aca="false">SUMIF(FIQ!G$2:G$20,D64,FIQ!J$2:J$20)</f>
        <v>0</v>
      </c>
      <c r="R64" s="140" t="n">
        <f aca="false">SUM(N64:Q64)</f>
        <v>210</v>
      </c>
      <c r="S64" s="141" t="s">
        <v>658</v>
      </c>
      <c r="T64" s="141"/>
      <c r="U64" s="0" t="s">
        <v>53</v>
      </c>
    </row>
    <row r="65" customFormat="false" ht="12.75" hidden="false" customHeight="false" outlineLevel="0" collapsed="false">
      <c r="A65" s="123" t="n">
        <f aca="false">ROW()-1</f>
        <v>64</v>
      </c>
      <c r="B65" s="36" t="s">
        <v>657</v>
      </c>
      <c r="C65" s="36" t="s">
        <v>46</v>
      </c>
      <c r="D65" s="148" t="s">
        <v>47</v>
      </c>
      <c r="E65" s="136" t="n">
        <v>40</v>
      </c>
      <c r="F65" s="137" t="n">
        <f aca="false">COUNTIF(Obligatorias!G$2:G$150,D65)</f>
        <v>2</v>
      </c>
      <c r="G65" s="137"/>
      <c r="H65" s="137" t="n">
        <f aca="false">COUNTIF('OPT-LIBRE'!G$2:G$95,D65)</f>
        <v>0</v>
      </c>
      <c r="I65" s="137"/>
      <c r="J65" s="137" t="n">
        <f aca="false">COUNTIF(POSGRADO!G$2:G$70,D65)</f>
        <v>0</v>
      </c>
      <c r="K65" s="137"/>
      <c r="L65" s="138" t="n">
        <f aca="false">COUNTIF(FIQ!G$2:G$20,D65)</f>
        <v>0</v>
      </c>
      <c r="M65" s="139" t="n">
        <f aca="false">F65+H65+J65+L65+(G65+I65+K65)/2</f>
        <v>2</v>
      </c>
      <c r="N65" s="137" t="n">
        <f aca="false">SUMIF(Obligatorias!G$2:G$150,D65,Obligatorias!J$2:J$135)</f>
        <v>150</v>
      </c>
      <c r="O65" s="123" t="n">
        <f aca="false">SUMIF('OPT-LIBRE'!G$2:G$77,D65,'OPT-LIBRE'!J$2:J$77)</f>
        <v>0</v>
      </c>
      <c r="P65" s="123" t="n">
        <f aca="false">SUMIF(POSGRADO!G$2:G$70,D65,POSGRADO!J$2:J$70)</f>
        <v>0</v>
      </c>
      <c r="Q65" s="123" t="n">
        <f aca="false">SUMIF(FIQ!G$2:G$20,D65,FIQ!J$2:J$20)</f>
        <v>0</v>
      </c>
      <c r="R65" s="140" t="n">
        <f aca="false">SUM(N65:Q65)</f>
        <v>150</v>
      </c>
      <c r="S65" s="141"/>
      <c r="T65" s="141"/>
      <c r="U65" s="0" t="s">
        <v>679</v>
      </c>
    </row>
    <row r="66" customFormat="false" ht="12.75" hidden="false" customHeight="false" outlineLevel="0" collapsed="false">
      <c r="A66" s="123" t="n">
        <f aca="false">ROW()-1</f>
        <v>65</v>
      </c>
      <c r="B66" s="36" t="s">
        <v>660</v>
      </c>
      <c r="C66" s="36" t="s">
        <v>151</v>
      </c>
      <c r="D66" s="21" t="s">
        <v>304</v>
      </c>
      <c r="E66" s="136" t="n">
        <v>40</v>
      </c>
      <c r="F66" s="137" t="n">
        <f aca="false">COUNTIF(Obligatorias!G$2:G$150,D66)</f>
        <v>3</v>
      </c>
      <c r="G66" s="137"/>
      <c r="H66" s="137" t="n">
        <f aca="false">COUNTIF('OPT-LIBRE'!G$2:G$95,D66)</f>
        <v>0</v>
      </c>
      <c r="I66" s="137"/>
      <c r="J66" s="137" t="n">
        <f aca="false">COUNTIF(POSGRADO!G$2:G$70,D66)</f>
        <v>0</v>
      </c>
      <c r="K66" s="137"/>
      <c r="L66" s="138" t="n">
        <f aca="false">COUNTIF(FIQ!G$2:G$20,D66)</f>
        <v>0</v>
      </c>
      <c r="M66" s="139" t="n">
        <f aca="false">F66+H66+J66+L66+(G66+I66+K66)/2</f>
        <v>3</v>
      </c>
      <c r="N66" s="137" t="n">
        <f aca="false">SUMIF(Obligatorias!G$2:G$150,D66,Obligatorias!J$2:J$135)</f>
        <v>219</v>
      </c>
      <c r="O66" s="123" t="n">
        <f aca="false">SUMIF('OPT-LIBRE'!G$2:G$77,D66,'OPT-LIBRE'!J$2:J$77)</f>
        <v>0</v>
      </c>
      <c r="P66" s="123" t="n">
        <f aca="false">SUMIF(POSGRADO!G$2:G$70,D66,POSGRADO!J$2:J$70)</f>
        <v>0</v>
      </c>
      <c r="Q66" s="123" t="n">
        <f aca="false">SUMIF(FIQ!G$2:G$20,D66,FIQ!J$2:J$20)</f>
        <v>0</v>
      </c>
      <c r="R66" s="140" t="n">
        <f aca="false">SUM(N66:Q66)</f>
        <v>219</v>
      </c>
      <c r="S66" s="141"/>
      <c r="T66" s="141"/>
      <c r="U66" s="0" t="s">
        <v>670</v>
      </c>
    </row>
    <row r="67" customFormat="false" ht="12.75" hidden="false" customHeight="false" outlineLevel="0" collapsed="false">
      <c r="A67" s="123" t="n">
        <f aca="false">ROW()-1</f>
        <v>66</v>
      </c>
      <c r="B67" s="36" t="s">
        <v>657</v>
      </c>
      <c r="C67" s="36" t="s">
        <v>301</v>
      </c>
      <c r="D67" s="21" t="s">
        <v>302</v>
      </c>
      <c r="E67" s="136" t="n">
        <v>40</v>
      </c>
      <c r="F67" s="137" t="n">
        <f aca="false">COUNTIF(Obligatorias!G$2:G$150,D67)</f>
        <v>2</v>
      </c>
      <c r="G67" s="137"/>
      <c r="H67" s="137" t="n">
        <f aca="false">COUNTIF('OPT-LIBRE'!G$2:G$95,D67)</f>
        <v>0</v>
      </c>
      <c r="I67" s="137"/>
      <c r="J67" s="137" t="n">
        <f aca="false">COUNTIF(POSGRADO!G$2:G$70,D67)</f>
        <v>0</v>
      </c>
      <c r="K67" s="137"/>
      <c r="L67" s="138" t="n">
        <f aca="false">COUNTIF(FIQ!G$2:G$20,D67)</f>
        <v>0</v>
      </c>
      <c r="M67" s="139" t="n">
        <f aca="false">F67+H67+J67+L67+(G67+I67+K67)/2</f>
        <v>2</v>
      </c>
      <c r="N67" s="137" t="n">
        <f aca="false">SUMIF(Obligatorias!G$2:G$150,D67,Obligatorias!J$2:J$135)</f>
        <v>147</v>
      </c>
      <c r="O67" s="123" t="n">
        <f aca="false">SUMIF('OPT-LIBRE'!G$2:G$77,D67,'OPT-LIBRE'!J$2:J$77)</f>
        <v>0</v>
      </c>
      <c r="P67" s="123" t="n">
        <f aca="false">SUMIF(POSGRADO!G$2:G$70,D67,POSGRADO!J$2:J$70)</f>
        <v>0</v>
      </c>
      <c r="Q67" s="123" t="n">
        <f aca="false">SUMIF(FIQ!G$2:G$20,D67,FIQ!J$2:J$20)</f>
        <v>0</v>
      </c>
      <c r="R67" s="140" t="n">
        <f aca="false">SUM(N67:Q67)</f>
        <v>147</v>
      </c>
      <c r="S67" s="141" t="s">
        <v>658</v>
      </c>
      <c r="T67" s="141"/>
    </row>
    <row r="68" customFormat="false" ht="12.75" hidden="false" customHeight="false" outlineLevel="0" collapsed="false">
      <c r="A68" s="123" t="n">
        <f aca="false">ROW()-1</f>
        <v>67</v>
      </c>
      <c r="B68" s="36" t="s">
        <v>657</v>
      </c>
      <c r="C68" s="36" t="s">
        <v>263</v>
      </c>
      <c r="D68" s="21" t="s">
        <v>264</v>
      </c>
      <c r="E68" s="136" t="n">
        <v>48</v>
      </c>
      <c r="F68" s="137" t="n">
        <f aca="false">COUNTIF(Obligatorias!G$2:G$150,D68)</f>
        <v>1</v>
      </c>
      <c r="G68" s="137"/>
      <c r="H68" s="137" t="n">
        <f aca="false">COUNTIF('OPT-LIBRE'!G$2:G$95,D68)</f>
        <v>0</v>
      </c>
      <c r="I68" s="137"/>
      <c r="J68" s="137" t="n">
        <f aca="false">COUNTIF(POSGRADO!G$2:G$70,D68)</f>
        <v>3</v>
      </c>
      <c r="K68" s="154" t="n">
        <v>1</v>
      </c>
      <c r="L68" s="138" t="n">
        <f aca="false">COUNTIF(FIQ!G$2:G$20,D68)</f>
        <v>0</v>
      </c>
      <c r="M68" s="139" t="n">
        <f aca="false">F68+H68+J68+L68+(G68+I68+K68)/2</f>
        <v>4.5</v>
      </c>
      <c r="N68" s="137" t="n">
        <f aca="false">SUMIF(Obligatorias!G$2:G$150,D68,Obligatorias!J$2:J$135)</f>
        <v>75</v>
      </c>
      <c r="O68" s="123" t="n">
        <f aca="false">SUMIF('OPT-LIBRE'!G$2:G$77,D68,'OPT-LIBRE'!J$2:J$77)</f>
        <v>0</v>
      </c>
      <c r="P68" s="123" t="n">
        <f aca="false">SUMIF(POSGRADO!G$2:G$70,D68,POSGRADO!J$2:J$70)+60/2</f>
        <v>195</v>
      </c>
      <c r="Q68" s="123" t="n">
        <f aca="false">SUMIF(FIQ!G$2:G$20,D68,FIQ!J$2:J$20)</f>
        <v>0</v>
      </c>
      <c r="R68" s="140" t="n">
        <f aca="false">SUM(N68:Q68)</f>
        <v>270</v>
      </c>
      <c r="S68" s="141"/>
      <c r="T68" s="141" t="s">
        <v>738</v>
      </c>
      <c r="U68" s="0" t="s">
        <v>123</v>
      </c>
    </row>
    <row r="69" customFormat="false" ht="12.75" hidden="false" customHeight="false" outlineLevel="0" collapsed="false">
      <c r="A69" s="123" t="n">
        <f aca="false">ROW()-1</f>
        <v>68</v>
      </c>
      <c r="B69" s="36" t="s">
        <v>677</v>
      </c>
      <c r="C69" s="36" t="s">
        <v>189</v>
      </c>
      <c r="D69" s="21" t="s">
        <v>190</v>
      </c>
      <c r="E69" s="136" t="n">
        <v>40</v>
      </c>
      <c r="F69" s="137" t="n">
        <f aca="false">COUNTIF(Obligatorias!G$2:G$150,D69)</f>
        <v>2</v>
      </c>
      <c r="G69" s="137"/>
      <c r="H69" s="137" t="n">
        <f aca="false">COUNTIF('OPT-LIBRE'!G$2:G$95,D69)</f>
        <v>1</v>
      </c>
      <c r="I69" s="137"/>
      <c r="J69" s="137" t="n">
        <f aca="false">COUNTIF(POSGRADO!G$2:G$70,D69)</f>
        <v>0</v>
      </c>
      <c r="K69" s="137"/>
      <c r="L69" s="138" t="n">
        <f aca="false">COUNTIF(FIQ!G$2:G$20,D69)</f>
        <v>0</v>
      </c>
      <c r="M69" s="139" t="n">
        <f aca="false">F69+H69+J69+L69+(G69+I69+K69)/2</f>
        <v>3</v>
      </c>
      <c r="N69" s="137" t="n">
        <f aca="false">SUMIF(Obligatorias!G$2:G$150,D69,Obligatorias!J$2:J$135)</f>
        <v>128</v>
      </c>
      <c r="O69" s="123" t="n">
        <f aca="false">SUMIF('OPT-LIBRE'!G$2:G$77,D69,'OPT-LIBRE'!J$2:J$77)</f>
        <v>64</v>
      </c>
      <c r="P69" s="123" t="n">
        <f aca="false">SUMIF(POSGRADO!G$2:G$70,D69,POSGRADO!J$2:J$70)</f>
        <v>0</v>
      </c>
      <c r="Q69" s="123" t="n">
        <f aca="false">SUMIF(FIQ!G$2:G$20,D69,FIQ!J$2:J$20)</f>
        <v>0</v>
      </c>
      <c r="R69" s="140" t="n">
        <f aca="false">SUM(N69:Q69)</f>
        <v>192</v>
      </c>
      <c r="S69" s="141"/>
      <c r="T69" s="141" t="s">
        <v>739</v>
      </c>
      <c r="U69" s="0" t="s">
        <v>730</v>
      </c>
    </row>
    <row r="70" customFormat="false" ht="12.75" hidden="false" customHeight="false" outlineLevel="0" collapsed="false">
      <c r="A70" s="123" t="n">
        <f aca="false">ROW()-1</f>
        <v>69</v>
      </c>
      <c r="B70" s="138" t="s">
        <v>660</v>
      </c>
      <c r="C70" s="36" t="s">
        <v>222</v>
      </c>
      <c r="D70" s="149" t="s">
        <v>130</v>
      </c>
      <c r="E70" s="136" t="n">
        <v>40</v>
      </c>
      <c r="F70" s="137" t="n">
        <f aca="false">COUNTIF(Obligatorias!G$2:G$150,D70)</f>
        <v>3</v>
      </c>
      <c r="G70" s="137"/>
      <c r="H70" s="137" t="n">
        <f aca="false">COUNTIF('OPT-LIBRE'!G$2:G$95,D70)</f>
        <v>0</v>
      </c>
      <c r="I70" s="137"/>
      <c r="J70" s="137" t="n">
        <f aca="false">COUNTIF(POSGRADO!G$2:G$70,D70)</f>
        <v>0</v>
      </c>
      <c r="K70" s="137"/>
      <c r="L70" s="138" t="n">
        <f aca="false">COUNTIF(FIQ!G$2:G$20,D70)</f>
        <v>0</v>
      </c>
      <c r="M70" s="139" t="n">
        <f aca="false">F70+H70+J70+L70+(G70+I70+K70)/2</f>
        <v>3</v>
      </c>
      <c r="N70" s="137" t="n">
        <f aca="false">SUMIF(Obligatorias!G$2:G$150,D70,Obligatorias!J$2:J$135)</f>
        <v>211</v>
      </c>
      <c r="O70" s="123" t="n">
        <f aca="false">SUMIF('OPT-LIBRE'!G$2:G$77,D70,'OPT-LIBRE'!J$2:J$77)</f>
        <v>0</v>
      </c>
      <c r="P70" s="123" t="n">
        <f aca="false">SUMIF(POSGRADO!G$2:G$70,D70,POSGRADO!J$2:J$70)</f>
        <v>0</v>
      </c>
      <c r="Q70" s="123" t="n">
        <f aca="false">SUMIF(FIQ!G$2:G$20,D70,FIQ!J$2:J$20)</f>
        <v>0</v>
      </c>
      <c r="R70" s="140" t="n">
        <f aca="false">SUM(N70:Q70)</f>
        <v>211</v>
      </c>
      <c r="S70" s="141"/>
      <c r="T70" s="141"/>
      <c r="U70" s="0" t="s">
        <v>668</v>
      </c>
    </row>
    <row r="71" customFormat="false" ht="12.75" hidden="false" customHeight="false" outlineLevel="0" collapsed="false">
      <c r="A71" s="123" t="n">
        <f aca="false">ROW()-1</f>
        <v>70</v>
      </c>
      <c r="B71" s="36" t="s">
        <v>657</v>
      </c>
      <c r="C71" s="36" t="s">
        <v>78</v>
      </c>
      <c r="D71" s="21" t="s">
        <v>79</v>
      </c>
      <c r="E71" s="136" t="n">
        <v>40</v>
      </c>
      <c r="F71" s="137" t="n">
        <f aca="false">COUNTIF(Obligatorias!G$2:G$150,D71)</f>
        <v>2</v>
      </c>
      <c r="G71" s="137"/>
      <c r="H71" s="137" t="n">
        <f aca="false">COUNTIF('OPT-LIBRE'!G$2:G$95,D71)</f>
        <v>1</v>
      </c>
      <c r="I71" s="137"/>
      <c r="J71" s="137" t="n">
        <f aca="false">COUNTIF(POSGRADO!G$2:G$70,D71)</f>
        <v>0</v>
      </c>
      <c r="K71" s="137"/>
      <c r="L71" s="138" t="n">
        <f aca="false">COUNTIF(FIQ!G$2:G$20,D71)</f>
        <v>0</v>
      </c>
      <c r="M71" s="139" t="n">
        <f aca="false">F71+H71+J71+L71+(G71+I71+K71)/2</f>
        <v>3</v>
      </c>
      <c r="N71" s="137" t="n">
        <f aca="false">SUMIF(Obligatorias!G$2:G$150,D71,Obligatorias!J$2:J$135)</f>
        <v>168</v>
      </c>
      <c r="O71" s="123" t="n">
        <f aca="false">SUMIF('OPT-LIBRE'!G$2:G$77,D71,'OPT-LIBRE'!J$2:J$77)</f>
        <v>67.5</v>
      </c>
      <c r="P71" s="123" t="n">
        <f aca="false">SUMIF(POSGRADO!G$2:G$70,D71,POSGRADO!J$2:J$70)</f>
        <v>0</v>
      </c>
      <c r="Q71" s="123" t="n">
        <f aca="false">SUMIF(FIQ!G$2:G$20,D71,FIQ!J$2:J$20)</f>
        <v>0</v>
      </c>
      <c r="R71" s="140" t="n">
        <f aca="false">SUM(N71:Q71)</f>
        <v>235.5</v>
      </c>
      <c r="S71" s="141" t="s">
        <v>658</v>
      </c>
      <c r="T71" s="141"/>
      <c r="U71" s="0" t="s">
        <v>53</v>
      </c>
    </row>
    <row r="72" customFormat="false" ht="12.75" hidden="false" customHeight="false" outlineLevel="0" collapsed="false">
      <c r="A72" s="123" t="n">
        <f aca="false">ROW()-1</f>
        <v>71</v>
      </c>
      <c r="B72" s="36"/>
      <c r="C72" s="36" t="s">
        <v>740</v>
      </c>
      <c r="D72" s="21" t="s">
        <v>493</v>
      </c>
      <c r="E72" s="136" t="n">
        <v>40</v>
      </c>
      <c r="F72" s="137" t="n">
        <f aca="false">COUNTIF(Obligatorias!G$2:G$150,D72)</f>
        <v>0</v>
      </c>
      <c r="G72" s="137"/>
      <c r="H72" s="137" t="n">
        <f aca="false">COUNTIF('OPT-LIBRE'!G$2:G$95,D72)</f>
        <v>1</v>
      </c>
      <c r="I72" s="137"/>
      <c r="J72" s="137" t="n">
        <f aca="false">COUNTIF(POSGRADO!G$2:G$70,D72)</f>
        <v>0</v>
      </c>
      <c r="K72" s="137"/>
      <c r="L72" s="138" t="n">
        <f aca="false">COUNTIF(FIQ!G$2:G$20,D72)</f>
        <v>0</v>
      </c>
      <c r="M72" s="139" t="n">
        <f aca="false">F72+H72+J72+L72+(G72+I72+K72)/2</f>
        <v>1</v>
      </c>
      <c r="N72" s="137" t="n">
        <f aca="false">SUMIF(Obligatorias!G$2:G$150,D72,Obligatorias!J$2:J$135)</f>
        <v>0</v>
      </c>
      <c r="O72" s="123" t="n">
        <f aca="false">SUMIF('OPT-LIBRE'!G$2:G$77,D72,'OPT-LIBRE'!J$2:J$77)</f>
        <v>72</v>
      </c>
      <c r="P72" s="123" t="n">
        <f aca="false">SUMIF(POSGRADO!G$2:G$70,D72,POSGRADO!J$2:J$70)</f>
        <v>0</v>
      </c>
      <c r="Q72" s="123" t="n">
        <f aca="false">SUMIF(FIQ!G$2:G$20,D72,FIQ!J$2:J$20)</f>
        <v>0</v>
      </c>
      <c r="R72" s="140" t="n">
        <f aca="false">SUM(N72:Q72)</f>
        <v>72</v>
      </c>
      <c r="S72" s="141"/>
      <c r="T72" s="141"/>
    </row>
    <row r="73" customFormat="false" ht="12.75" hidden="false" customHeight="false" outlineLevel="0" collapsed="false">
      <c r="A73" s="123" t="n">
        <f aca="false">ROW()-1</f>
        <v>72</v>
      </c>
      <c r="B73" s="36" t="s">
        <v>741</v>
      </c>
      <c r="C73" s="36" t="s">
        <v>742</v>
      </c>
      <c r="D73" s="155" t="s">
        <v>591</v>
      </c>
      <c r="E73" s="136" t="n">
        <v>40</v>
      </c>
      <c r="F73" s="137" t="n">
        <f aca="false">COUNTIF(Obligatorias!G$2:G$150,D73)</f>
        <v>0</v>
      </c>
      <c r="G73" s="137"/>
      <c r="H73" s="137" t="n">
        <f aca="false">COUNTIF('OPT-LIBRE'!G$2:G$95,D73)</f>
        <v>1</v>
      </c>
      <c r="I73" s="137"/>
      <c r="J73" s="137" t="n">
        <f aca="false">COUNTIF(POSGRADO!G$2:G$70,D73)</f>
        <v>0</v>
      </c>
      <c r="K73" s="137"/>
      <c r="L73" s="138" t="n">
        <f aca="false">COUNTIF(FIQ!G$2:G$20,D73)</f>
        <v>0</v>
      </c>
      <c r="M73" s="139" t="n">
        <f aca="false">F73+H73+J73+L73+(G73+I73+K73)/2</f>
        <v>1</v>
      </c>
      <c r="N73" s="137" t="n">
        <f aca="false">SUMIF(Obligatorias!G$2:G$150,D73,Obligatorias!J$2:J$135)</f>
        <v>0</v>
      </c>
      <c r="O73" s="123" t="n">
        <f aca="false">SUMIF('OPT-LIBRE'!G$2:G$77,D73,'OPT-LIBRE'!J$2:J$77)</f>
        <v>80</v>
      </c>
      <c r="P73" s="123" t="n">
        <f aca="false">SUMIF(POSGRADO!G$2:G$70,D73,POSGRADO!J$2:J$70)</f>
        <v>0</v>
      </c>
      <c r="Q73" s="123" t="n">
        <f aca="false">SUMIF(FIQ!G$2:G$20,D73,FIQ!J$2:J$20)</f>
        <v>0</v>
      </c>
      <c r="R73" s="140" t="n">
        <f aca="false">SUM(N73:Q73)</f>
        <v>80</v>
      </c>
      <c r="S73" s="141"/>
      <c r="T73" s="141"/>
    </row>
    <row r="74" customFormat="false" ht="12.75" hidden="false" customHeight="false" outlineLevel="0" collapsed="false">
      <c r="A74" s="123" t="n">
        <f aca="false">ROW()-1</f>
        <v>73</v>
      </c>
      <c r="B74" s="36" t="s">
        <v>674</v>
      </c>
      <c r="C74" s="36" t="s">
        <v>104</v>
      </c>
      <c r="D74" s="21" t="s">
        <v>105</v>
      </c>
      <c r="E74" s="136" t="n">
        <v>40</v>
      </c>
      <c r="F74" s="137" t="n">
        <f aca="false">COUNTIF(Obligatorias!G$2:G$150,D74)</f>
        <v>1</v>
      </c>
      <c r="G74" s="137"/>
      <c r="H74" s="137" t="n">
        <f aca="false">COUNTIF('OPT-LIBRE'!G$2:G$95,D74)</f>
        <v>1</v>
      </c>
      <c r="I74" s="137"/>
      <c r="J74" s="137" t="n">
        <f aca="false">COUNTIF(POSGRADO!G$2:G$70,D74)</f>
        <v>0</v>
      </c>
      <c r="K74" s="137"/>
      <c r="L74" s="138" t="n">
        <f aca="false">COUNTIF(FIQ!G$2:G$20,D74)</f>
        <v>0</v>
      </c>
      <c r="M74" s="139" t="n">
        <f aca="false">F74+H74+J74+L74+(G74+I74+K74)/2</f>
        <v>2</v>
      </c>
      <c r="N74" s="137" t="n">
        <f aca="false">SUMIF(Obligatorias!G$2:G$150,D74,Obligatorias!J$2:J$135)</f>
        <v>90</v>
      </c>
      <c r="O74" s="123" t="n">
        <f aca="false">SUMIF('OPT-LIBRE'!G$2:G$77,D74,'OPT-LIBRE'!J$2:J$77)</f>
        <v>48</v>
      </c>
      <c r="P74" s="123" t="n">
        <f aca="false">SUMIF(POSGRADO!G$2:G$70,D74,POSGRADO!J$2:J$70)</f>
        <v>0</v>
      </c>
      <c r="Q74" s="123" t="n">
        <f aca="false">SUMIF(FIQ!G$2:G$20,D74,FIQ!J$2:J$20)</f>
        <v>0</v>
      </c>
      <c r="R74" s="140" t="n">
        <f aca="false">SUM(N74:Q74)</f>
        <v>138</v>
      </c>
      <c r="S74" s="141"/>
      <c r="T74" s="141" t="s">
        <v>743</v>
      </c>
    </row>
    <row r="75" customFormat="false" ht="12.75" hidden="false" customHeight="false" outlineLevel="0" collapsed="false">
      <c r="A75" s="123" t="n">
        <f aca="false">ROW()-1</f>
        <v>74</v>
      </c>
      <c r="B75" s="36" t="s">
        <v>699</v>
      </c>
      <c r="C75" s="36" t="s">
        <v>744</v>
      </c>
      <c r="D75" s="21" t="s">
        <v>596</v>
      </c>
      <c r="E75" s="136" t="n">
        <v>40</v>
      </c>
      <c r="F75" s="137" t="n">
        <f aca="false">COUNTIF(Obligatorias!G$2:G$150,D75)</f>
        <v>0</v>
      </c>
      <c r="G75" s="137"/>
      <c r="H75" s="137" t="n">
        <f aca="false">COUNTIF('OPT-LIBRE'!G$2:G$95,D75)</f>
        <v>1</v>
      </c>
      <c r="I75" s="137"/>
      <c r="J75" s="137" t="n">
        <f aca="false">COUNTIF(POSGRADO!G$2:G$70,D75)</f>
        <v>0</v>
      </c>
      <c r="K75" s="137"/>
      <c r="L75" s="138" t="n">
        <f aca="false">COUNTIF(FIQ!G$2:G$20,D75)</f>
        <v>0</v>
      </c>
      <c r="M75" s="139" t="n">
        <f aca="false">F75+H75+J75+L75+(G75+I75+K75)/2</f>
        <v>1</v>
      </c>
      <c r="N75" s="137" t="n">
        <f aca="false">SUMIF(Obligatorias!G$2:G$150,D75,Obligatorias!J$2:J$135)</f>
        <v>0</v>
      </c>
      <c r="O75" s="123" t="n">
        <f aca="false">SUMIF('OPT-LIBRE'!G$2:G$77,D75,'OPT-LIBRE'!J$2:J$77)</f>
        <v>48</v>
      </c>
      <c r="P75" s="123" t="n">
        <f aca="false">SUMIF(POSGRADO!G$2:G$70,D75,POSGRADO!J$2:J$70)</f>
        <v>0</v>
      </c>
      <c r="Q75" s="123" t="n">
        <f aca="false">SUMIF(FIQ!G$2:G$20,D75,FIQ!J$2:J$20)</f>
        <v>0</v>
      </c>
      <c r="R75" s="140" t="n">
        <f aca="false">SUM(N75:Q75)</f>
        <v>48</v>
      </c>
      <c r="S75" s="126" t="s">
        <v>745</v>
      </c>
      <c r="T75" s="0"/>
    </row>
    <row r="76" customFormat="false" ht="12.75" hidden="false" customHeight="false" outlineLevel="0" collapsed="false">
      <c r="A76" s="123" t="n">
        <f aca="false">ROW()-1</f>
        <v>75</v>
      </c>
      <c r="B76" s="36" t="s">
        <v>657</v>
      </c>
      <c r="C76" s="36" t="s">
        <v>399</v>
      </c>
      <c r="D76" s="21" t="s">
        <v>400</v>
      </c>
      <c r="E76" s="21"/>
      <c r="F76" s="137" t="n">
        <f aca="false">COUNTIF(Obligatorias!G$2:G$150,D76)</f>
        <v>1</v>
      </c>
      <c r="G76" s="137"/>
      <c r="H76" s="137" t="n">
        <f aca="false">COUNTIF('OPT-LIBRE'!G$2:G$95,D76)</f>
        <v>0</v>
      </c>
      <c r="I76" s="137"/>
      <c r="J76" s="137" t="n">
        <f aca="false">COUNTIF(POSGRADO!G$2:G$70,D76)</f>
        <v>0</v>
      </c>
      <c r="K76" s="137"/>
      <c r="L76" s="138" t="n">
        <f aca="false">COUNTIF(FIQ!G$2:G$20,D76)</f>
        <v>0</v>
      </c>
      <c r="M76" s="139" t="n">
        <f aca="false">F76+H76+J76+L76+(G76+I76+K76)/2</f>
        <v>1</v>
      </c>
      <c r="N76" s="137" t="n">
        <f aca="false">SUMIF(Obligatorias!G$2:G$150,D76,Obligatorias!J$2:J$135)</f>
        <v>112.5</v>
      </c>
      <c r="O76" s="123" t="n">
        <f aca="false">SUMIF('OPT-LIBRE'!G$2:G$77,D76,'OPT-LIBRE'!J$2:J$77)</f>
        <v>0</v>
      </c>
      <c r="P76" s="123" t="n">
        <f aca="false">SUMIF(POSGRADO!G$2:G$70,D76,POSGRADO!J$2:J$70)</f>
        <v>0</v>
      </c>
      <c r="Q76" s="123" t="n">
        <f aca="false">SUMIF(FIQ!G$2:G$20,D76,FIQ!J$2:J$20)</f>
        <v>0</v>
      </c>
      <c r="R76" s="140" t="n">
        <f aca="false">SUM(N76:Q76)</f>
        <v>112.5</v>
      </c>
      <c r="S76" s="0"/>
      <c r="T76" s="0"/>
      <c r="U76" s="0" t="s">
        <v>746</v>
      </c>
    </row>
    <row r="77" customFormat="false" ht="12.75" hidden="false" customHeight="false" outlineLevel="0" collapsed="false">
      <c r="A77" s="123" t="n">
        <f aca="false">ROW()-1</f>
        <v>76</v>
      </c>
      <c r="B77" s="36" t="s">
        <v>747</v>
      </c>
      <c r="C77" s="36" t="s">
        <v>107</v>
      </c>
      <c r="D77" s="21" t="s">
        <v>108</v>
      </c>
      <c r="E77" s="136" t="n">
        <v>45</v>
      </c>
      <c r="F77" s="137" t="n">
        <f aca="false">COUNTIF(Obligatorias!G$2:G$150,D77)</f>
        <v>4</v>
      </c>
      <c r="G77" s="144"/>
      <c r="H77" s="137" t="n">
        <f aca="false">COUNTIF('OPT-LIBRE'!G$2:G$95,D77)</f>
        <v>0</v>
      </c>
      <c r="I77" s="137"/>
      <c r="J77" s="137" t="n">
        <f aca="false">COUNTIF(POSGRADO!G$2:G$70,D77)</f>
        <v>0</v>
      </c>
      <c r="K77" s="137"/>
      <c r="L77" s="138" t="n">
        <f aca="false">COUNTIF(FIQ!G$2:G$20,D77)</f>
        <v>0</v>
      </c>
      <c r="M77" s="139" t="n">
        <f aca="false">F77+H77+J77+L77+(G77+I77+K77)/2</f>
        <v>4</v>
      </c>
      <c r="N77" s="137" t="n">
        <f aca="false">SUMIF(Obligatorias!G$2:G$150,D77,Obligatorias!J$2:J$135)</f>
        <v>297</v>
      </c>
      <c r="O77" s="123" t="n">
        <f aca="false">SUMIF('OPT-LIBRE'!G$2:G$77,D77,'OPT-LIBRE'!J$2:J$77)</f>
        <v>0</v>
      </c>
      <c r="P77" s="123" t="n">
        <f aca="false">SUMIF(POSGRADO!G$2:G$70,D77,POSGRADO!J$2:J$70)</f>
        <v>0</v>
      </c>
      <c r="Q77" s="123" t="n">
        <f aca="false">SUMIF(FIQ!G$2:G$20,D77,FIQ!J$2:J$20)</f>
        <v>0</v>
      </c>
      <c r="R77" s="140" t="n">
        <f aca="false">SUM(N77:Q77)</f>
        <v>297</v>
      </c>
      <c r="S77" s="0"/>
      <c r="T77" s="0"/>
      <c r="U77" s="0" t="s">
        <v>656</v>
      </c>
    </row>
    <row r="78" customFormat="false" ht="12.75" hidden="false" customHeight="false" outlineLevel="0" collapsed="false">
      <c r="A78" s="123" t="n">
        <f aca="false">ROW()-1</f>
        <v>77</v>
      </c>
      <c r="B78" s="36" t="s">
        <v>660</v>
      </c>
      <c r="C78" s="36" t="s">
        <v>246</v>
      </c>
      <c r="D78" s="21" t="s">
        <v>247</v>
      </c>
      <c r="E78" s="136" t="n">
        <v>40</v>
      </c>
      <c r="F78" s="137" t="n">
        <f aca="false">COUNTIF(Obligatorias!G$2:G$150,D78)</f>
        <v>2</v>
      </c>
      <c r="G78" s="137"/>
      <c r="H78" s="137" t="n">
        <f aca="false">COUNTIF('OPT-LIBRE'!G$2:G$95,D78)</f>
        <v>1</v>
      </c>
      <c r="I78" s="137"/>
      <c r="J78" s="137" t="n">
        <f aca="false">COUNTIF(POSGRADO!G$2:G$70,D78)</f>
        <v>0</v>
      </c>
      <c r="K78" s="137"/>
      <c r="L78" s="138" t="n">
        <f aca="false">COUNTIF(FIQ!G$2:G$20,D78)</f>
        <v>0</v>
      </c>
      <c r="M78" s="139" t="n">
        <f aca="false">F78+H78+J78+L78+(G78+I78+K78)/2</f>
        <v>3</v>
      </c>
      <c r="N78" s="137" t="n">
        <f aca="false">SUMIF(Obligatorias!G$2:G$150,D78,Obligatorias!J$2:J$135)</f>
        <v>88</v>
      </c>
      <c r="O78" s="123" t="n">
        <f aca="false">SUMIF('OPT-LIBRE'!G$2:G$77,D78,'OPT-LIBRE'!J$2:J$77)</f>
        <v>24</v>
      </c>
      <c r="P78" s="123" t="n">
        <f aca="false">SUMIF(POSGRADO!G$2:G$70,D78,POSGRADO!J$2:J$70)</f>
        <v>0</v>
      </c>
      <c r="Q78" s="123" t="n">
        <f aca="false">SUMIF(FIQ!G$2:G$20,D78,FIQ!J$2:J$20)</f>
        <v>0</v>
      </c>
      <c r="R78" s="140" t="n">
        <f aca="false">SUM(N78:Q78)</f>
        <v>112</v>
      </c>
      <c r="S78" s="0"/>
      <c r="T78" s="126" t="s">
        <v>748</v>
      </c>
      <c r="U78" s="0" t="s">
        <v>123</v>
      </c>
    </row>
    <row r="79" customFormat="false" ht="12.75" hidden="false" customHeight="false" outlineLevel="0" collapsed="false">
      <c r="A79" s="123" t="n">
        <f aca="false">ROW()-1</f>
        <v>78</v>
      </c>
      <c r="B79" s="36" t="s">
        <v>657</v>
      </c>
      <c r="C79" s="36" t="s">
        <v>567</v>
      </c>
      <c r="D79" s="21" t="s">
        <v>568</v>
      </c>
      <c r="E79" s="136" t="n">
        <v>40</v>
      </c>
      <c r="F79" s="137" t="n">
        <f aca="false">COUNTIF(Obligatorias!G$2:G$150,D79)</f>
        <v>0</v>
      </c>
      <c r="G79" s="137"/>
      <c r="H79" s="137" t="n">
        <f aca="false">COUNTIF('OPT-LIBRE'!G$2:G$95,D79)</f>
        <v>1</v>
      </c>
      <c r="I79" s="137"/>
      <c r="J79" s="137" t="n">
        <f aca="false">COUNTIF(POSGRADO!G$2:G$70,D79)</f>
        <v>5</v>
      </c>
      <c r="K79" s="137"/>
      <c r="L79" s="138" t="n">
        <f aca="false">COUNTIF(FIQ!G$2:G$20,D79)</f>
        <v>0</v>
      </c>
      <c r="M79" s="139" t="n">
        <f aca="false">F79+H79+J79+L79+(G79+I79+K79)/2</f>
        <v>6</v>
      </c>
      <c r="N79" s="137" t="n">
        <f aca="false">SUMIF(Obligatorias!G$2:G$150,D79,Obligatorias!J$2:J$135)</f>
        <v>0</v>
      </c>
      <c r="O79" s="123" t="n">
        <f aca="false">SUMIF('OPT-LIBRE'!G$2:G$77,D79,'OPT-LIBRE'!J$2:J$77)</f>
        <v>67.5</v>
      </c>
      <c r="P79" s="123" t="n">
        <f aca="false">SUMIF(POSGRADO!G$2:G$70,D79,POSGRADO!J$2:J$70)</f>
        <v>300</v>
      </c>
      <c r="Q79" s="123" t="n">
        <f aca="false">SUMIF(FIQ!G$2:G$20,D79,FIQ!J$2:J$20)</f>
        <v>0</v>
      </c>
      <c r="R79" s="140" t="n">
        <f aca="false">SUM(N79:Q79)</f>
        <v>367.5</v>
      </c>
      <c r="S79" s="141" t="s">
        <v>658</v>
      </c>
      <c r="T79" s="0"/>
      <c r="U79" s="0" t="s">
        <v>672</v>
      </c>
    </row>
    <row r="80" customFormat="false" ht="12.75" hidden="false" customHeight="false" outlineLevel="0" collapsed="false">
      <c r="A80" s="123" t="n">
        <f aca="false">ROW()-1</f>
        <v>79</v>
      </c>
      <c r="B80" s="36" t="s">
        <v>660</v>
      </c>
      <c r="C80" s="36" t="s">
        <v>749</v>
      </c>
      <c r="D80" s="21" t="s">
        <v>750</v>
      </c>
      <c r="E80" s="136" t="n">
        <v>40</v>
      </c>
      <c r="F80" s="137" t="n">
        <f aca="false">COUNTIF(Obligatorias!G$2:G$150,D80)</f>
        <v>0</v>
      </c>
      <c r="G80" s="137"/>
      <c r="H80" s="137" t="n">
        <f aca="false">COUNTIF('OPT-LIBRE'!G$2:G$95,D80)</f>
        <v>0</v>
      </c>
      <c r="I80" s="137"/>
      <c r="J80" s="137" t="n">
        <f aca="false">COUNTIF(POSGRADO!G$2:G$70,D80)</f>
        <v>0</v>
      </c>
      <c r="K80" s="137"/>
      <c r="L80" s="138" t="n">
        <f aca="false">COUNTIF(FIQ!G$2:G$20,D80)</f>
        <v>0</v>
      </c>
      <c r="M80" s="139" t="n">
        <f aca="false">F80+H80+J80+L80+(G80+I80+K80)/2</f>
        <v>0</v>
      </c>
      <c r="N80" s="137" t="n">
        <f aca="false">SUMIF(Obligatorias!G$2:G$150,D80,Obligatorias!J$2:J$135)</f>
        <v>0</v>
      </c>
      <c r="O80" s="123" t="n">
        <f aca="false">SUMIF('OPT-LIBRE'!G$2:G$77,D80,'OPT-LIBRE'!J$2:J$77)</f>
        <v>0</v>
      </c>
      <c r="P80" s="123" t="n">
        <f aca="false">SUMIF(POSGRADO!G$2:G$70,D80,POSGRADO!J$2:J$70)</f>
        <v>0</v>
      </c>
      <c r="Q80" s="123" t="n">
        <f aca="false">SUMIF(FIQ!G$2:G$20,D80,FIQ!J$2:J$20)</f>
        <v>0</v>
      </c>
      <c r="R80" s="140" t="n">
        <f aca="false">SUM(N80:Q80)</f>
        <v>0</v>
      </c>
      <c r="S80" s="126" t="s">
        <v>751</v>
      </c>
      <c r="T80" s="0"/>
      <c r="U80" s="0" t="s">
        <v>664</v>
      </c>
    </row>
    <row r="81" customFormat="false" ht="12.75" hidden="false" customHeight="true" outlineLevel="0" collapsed="false">
      <c r="A81" s="123" t="n">
        <f aca="false">ROW()-1</f>
        <v>80</v>
      </c>
      <c r="B81" s="36" t="s">
        <v>752</v>
      </c>
      <c r="C81" s="36" t="s">
        <v>753</v>
      </c>
      <c r="D81" s="21" t="s">
        <v>331</v>
      </c>
      <c r="E81" s="136" t="n">
        <v>40</v>
      </c>
      <c r="F81" s="137" t="n">
        <f aca="false">COUNTIF(Obligatorias!G$2:G$150,D81)</f>
        <v>2</v>
      </c>
      <c r="G81" s="137"/>
      <c r="H81" s="137" t="n">
        <f aca="false">COUNTIF('OPT-LIBRE'!G$2:G$95,D81)</f>
        <v>0</v>
      </c>
      <c r="I81" s="137"/>
      <c r="J81" s="137" t="n">
        <f aca="false">COUNTIF(POSGRADO!G$2:G$70,D81)</f>
        <v>1</v>
      </c>
      <c r="K81" s="137"/>
      <c r="L81" s="138" t="n">
        <f aca="false">COUNTIF(FIQ!G$2:G$20,D81)</f>
        <v>0</v>
      </c>
      <c r="M81" s="139" t="n">
        <f aca="false">F81+H81+J81+L81+(G81+I81+K81)/2</f>
        <v>3</v>
      </c>
      <c r="N81" s="137" t="n">
        <f aca="false">SUMIF(Obligatorias!G$2:G$150,D81,Obligatorias!J$2:J$135)</f>
        <v>155</v>
      </c>
      <c r="O81" s="123" t="n">
        <f aca="false">SUMIF('OPT-LIBRE'!G$2:G$77,D81,'OPT-LIBRE'!J$2:J$77)</f>
        <v>0</v>
      </c>
      <c r="P81" s="123" t="n">
        <f aca="false">SUMIF(POSGRADO!G$2:G$70,D81,POSGRADO!J$2:J$70)</f>
        <v>60</v>
      </c>
      <c r="Q81" s="123" t="n">
        <f aca="false">SUMIF(FIQ!G$2:G$20,D81,FIQ!J$2:J$20)</f>
        <v>0</v>
      </c>
      <c r="R81" s="140" t="n">
        <f aca="false">SUM(N81:Q81)</f>
        <v>215</v>
      </c>
      <c r="S81" s="0"/>
      <c r="T81" s="126" t="s">
        <v>754</v>
      </c>
      <c r="U81" s="0" t="s">
        <v>123</v>
      </c>
    </row>
    <row r="82" customFormat="false" ht="12.75" hidden="false" customHeight="false" outlineLevel="0" collapsed="false">
      <c r="A82" s="123" t="n">
        <f aca="false">ROW()-1</f>
        <v>81</v>
      </c>
      <c r="B82" s="36" t="s">
        <v>661</v>
      </c>
      <c r="C82" s="36" t="s">
        <v>57</v>
      </c>
      <c r="D82" s="21" t="s">
        <v>35</v>
      </c>
      <c r="E82" s="136" t="n">
        <v>48</v>
      </c>
      <c r="F82" s="137" t="n">
        <f aca="false">COUNTIF(Obligatorias!G$2:G$150,D82)</f>
        <v>2</v>
      </c>
      <c r="G82" s="137"/>
      <c r="H82" s="137" t="n">
        <f aca="false">COUNTIF('OPT-LIBRE'!G$2:G$95,D82)</f>
        <v>2</v>
      </c>
      <c r="I82" s="137"/>
      <c r="J82" s="137" t="n">
        <f aca="false">COUNTIF(POSGRADO!G$2:G$70,D82)</f>
        <v>0</v>
      </c>
      <c r="K82" s="137"/>
      <c r="L82" s="138" t="n">
        <f aca="false">COUNTIF(FIQ!G$2:G$20,D82)</f>
        <v>0</v>
      </c>
      <c r="M82" s="139" t="n">
        <f aca="false">F82+H82+J82+L82+(G82+I82+K82)/2</f>
        <v>4</v>
      </c>
      <c r="N82" s="137" t="n">
        <f aca="false">SUMIF(Obligatorias!G$2:G$150,D82,Obligatorias!J$2:J$135)</f>
        <v>72</v>
      </c>
      <c r="O82" s="123" t="n">
        <f aca="false">SUMIF('OPT-LIBRE'!G$2:G$77,D82,'OPT-LIBRE'!J$2:J$77)</f>
        <v>24</v>
      </c>
      <c r="P82" s="123" t="n">
        <f aca="false">SUMIF(POSGRADO!G$2:G$70,D82,POSGRADO!J$2:J$70)</f>
        <v>0</v>
      </c>
      <c r="Q82" s="123" t="n">
        <f aca="false">SUMIF(FIQ!G$2:G$20,D82,FIQ!J$2:J$20)</f>
        <v>0</v>
      </c>
      <c r="R82" s="140" t="n">
        <f aca="false">SUM(N82:Q82)</f>
        <v>96</v>
      </c>
      <c r="S82" s="0"/>
      <c r="T82" s="126" t="s">
        <v>755</v>
      </c>
      <c r="U82" s="0" t="s">
        <v>53</v>
      </c>
    </row>
    <row r="83" customFormat="false" ht="12.75" hidden="false" customHeight="false" outlineLevel="0" collapsed="false">
      <c r="A83" s="123" t="n">
        <f aca="false">ROW()-1</f>
        <v>82</v>
      </c>
      <c r="B83" s="36" t="s">
        <v>674</v>
      </c>
      <c r="C83" s="36" t="s">
        <v>624</v>
      </c>
      <c r="D83" s="21" t="s">
        <v>625</v>
      </c>
      <c r="E83" s="136" t="n">
        <v>20</v>
      </c>
      <c r="F83" s="137" t="n">
        <f aca="false">COUNTIF(Obligatorias!G$2:G$150,D83)</f>
        <v>0</v>
      </c>
      <c r="G83" s="137"/>
      <c r="H83" s="137" t="n">
        <f aca="false">COUNTIF('OPT-LIBRE'!G$2:G$95,D83)</f>
        <v>0</v>
      </c>
      <c r="I83" s="137"/>
      <c r="J83" s="137" t="n">
        <f aca="false">COUNTIF(POSGRADO!G$2:G$70,D83)</f>
        <v>0</v>
      </c>
      <c r="K83" s="137"/>
      <c r="L83" s="138" t="n">
        <f aca="false">COUNTIF(FIQ!G$2:G$20,D83)</f>
        <v>2</v>
      </c>
      <c r="M83" s="139" t="n">
        <f aca="false">F83+H83+J83+L83+(G83+I83+K83)/2</f>
        <v>2</v>
      </c>
      <c r="N83" s="137" t="n">
        <f aca="false">SUMIF(Obligatorias!G$2:G$150,D83,Obligatorias!J$2:J$135)</f>
        <v>0</v>
      </c>
      <c r="O83" s="123" t="n">
        <f aca="false">SUMIF('OPT-LIBRE'!G$2:G$77,D83,'OPT-LIBRE'!J$2:J$77)</f>
        <v>0</v>
      </c>
      <c r="P83" s="123" t="n">
        <f aca="false">SUMIF(POSGRADO!G$2:G$70,D83,POSGRADO!J$2:J$70)</f>
        <v>0</v>
      </c>
      <c r="Q83" s="123" t="n">
        <f aca="false">SUMIF(FIQ!G$2:G$20,D83,FIQ!J$2:J$20)</f>
        <v>112</v>
      </c>
      <c r="R83" s="140" t="n">
        <f aca="false">SUM(N83:Q83)</f>
        <v>112</v>
      </c>
      <c r="S83" s="0"/>
      <c r="T83" s="0"/>
    </row>
    <row r="84" customFormat="false" ht="12.75" hidden="false" customHeight="false" outlineLevel="0" collapsed="false">
      <c r="A84" s="123" t="n">
        <f aca="false">ROW()-1</f>
        <v>83</v>
      </c>
      <c r="B84" s="36" t="s">
        <v>677</v>
      </c>
      <c r="C84" s="36" t="s">
        <v>132</v>
      </c>
      <c r="D84" s="21" t="s">
        <v>133</v>
      </c>
      <c r="E84" s="136" t="n">
        <v>40</v>
      </c>
      <c r="F84" s="137" t="n">
        <f aca="false">COUNTIF(Obligatorias!G$2:G$150,D84)</f>
        <v>4</v>
      </c>
      <c r="G84" s="137"/>
      <c r="H84" s="137" t="n">
        <f aca="false">COUNTIF('OPT-LIBRE'!G$2:G$95,D84)</f>
        <v>0</v>
      </c>
      <c r="I84" s="144"/>
      <c r="J84" s="137" t="n">
        <f aca="false">COUNTIF(POSGRADO!G$2:G$70,D84)</f>
        <v>0</v>
      </c>
      <c r="K84" s="137"/>
      <c r="L84" s="138" t="n">
        <f aca="false">COUNTIF(FIQ!G$2:G$20,D84)</f>
        <v>0</v>
      </c>
      <c r="M84" s="139" t="n">
        <f aca="false">F84+H84+J84+L84+(G84+I84+K84)/2</f>
        <v>4</v>
      </c>
      <c r="N84" s="137" t="n">
        <f aca="false">SUMIF(Obligatorias!G$2:G$150,D84,Obligatorias!J$2:J$135)</f>
        <v>248</v>
      </c>
      <c r="O84" s="123" t="n">
        <f aca="false">SUMIF('OPT-LIBRE'!G$2:G$77,D84,'OPT-LIBRE'!J$2:J$77)</f>
        <v>0</v>
      </c>
      <c r="P84" s="123" t="n">
        <f aca="false">SUMIF(POSGRADO!G$2:G$70,D84,POSGRADO!J$2:J$70)</f>
        <v>0</v>
      </c>
      <c r="Q84" s="123" t="n">
        <f aca="false">SUMIF(FIQ!G$2:G$20,D84,FIQ!J$2:J$20)</f>
        <v>0</v>
      </c>
      <c r="R84" s="140" t="n">
        <f aca="false">SUM(N84:Q84)</f>
        <v>248</v>
      </c>
      <c r="S84" s="0"/>
      <c r="T84" s="0"/>
    </row>
    <row r="85" customFormat="false" ht="12.75" hidden="false" customHeight="false" outlineLevel="0" collapsed="false">
      <c r="A85" s="123" t="n">
        <f aca="false">ROW()-1</f>
        <v>84</v>
      </c>
      <c r="B85" s="36" t="s">
        <v>660</v>
      </c>
      <c r="C85" s="36" t="s">
        <v>249</v>
      </c>
      <c r="D85" s="21" t="s">
        <v>250</v>
      </c>
      <c r="E85" s="136" t="n">
        <v>40</v>
      </c>
      <c r="F85" s="137" t="n">
        <f aca="false">COUNTIF(Obligatorias!G$2:G$150,D85)</f>
        <v>2</v>
      </c>
      <c r="G85" s="137"/>
      <c r="H85" s="137" t="n">
        <f aca="false">COUNTIF('OPT-LIBRE'!G$2:G$95,D85)</f>
        <v>0</v>
      </c>
      <c r="I85" s="156" t="n">
        <v>1</v>
      </c>
      <c r="J85" s="137" t="n">
        <f aca="false">COUNTIF(POSGRADO!G$2:G$70,D85)</f>
        <v>1</v>
      </c>
      <c r="K85" s="137"/>
      <c r="L85" s="138" t="n">
        <f aca="false">COUNTIF(FIQ!G$2:G$20,D85)</f>
        <v>0</v>
      </c>
      <c r="M85" s="139" t="n">
        <f aca="false">F85+H85+J85+L85+(G85+I85+K85)/2</f>
        <v>3.5</v>
      </c>
      <c r="N85" s="137" t="n">
        <f aca="false">SUMIF(Obligatorias!G$2:G$150,D85,Obligatorias!J$2:J$135)</f>
        <v>140</v>
      </c>
      <c r="O85" s="123" t="n">
        <f aca="false">SUMIF('OPT-LIBRE'!G$2:G$77,D85,'OPT-LIBRE'!J$2:J$77)+32/2</f>
        <v>16</v>
      </c>
      <c r="P85" s="123" t="n">
        <f aca="false">SUMIF(POSGRADO!G$2:G$70,D85,POSGRADO!J$2:J$70)</f>
        <v>60</v>
      </c>
      <c r="Q85" s="123" t="n">
        <f aca="false">SUMIF(FIQ!G$2:G$20,D85,FIQ!J$2:J$20)</f>
        <v>0</v>
      </c>
      <c r="R85" s="140" t="n">
        <f aca="false">SUM(N85:Q85)</f>
        <v>216</v>
      </c>
      <c r="S85" s="0"/>
      <c r="T85" s="0"/>
      <c r="U85" s="0" t="s">
        <v>123</v>
      </c>
    </row>
    <row r="86" customFormat="false" ht="12.75" hidden="false" customHeight="false" outlineLevel="0" collapsed="false">
      <c r="A86" s="123" t="n">
        <f aca="false">ROW()-1</f>
        <v>85</v>
      </c>
      <c r="B86" s="36" t="s">
        <v>657</v>
      </c>
      <c r="C86" s="36" t="s">
        <v>756</v>
      </c>
      <c r="D86" s="21" t="s">
        <v>757</v>
      </c>
      <c r="E86" s="136" t="n">
        <v>40</v>
      </c>
      <c r="F86" s="137" t="n">
        <f aca="false">COUNTIF(Obligatorias!G$2:G$150,D86)</f>
        <v>0</v>
      </c>
      <c r="G86" s="137"/>
      <c r="H86" s="137" t="n">
        <f aca="false">COUNTIF('OPT-LIBRE'!G$2:G$95,D86)</f>
        <v>0</v>
      </c>
      <c r="I86" s="137"/>
      <c r="J86" s="137" t="n">
        <f aca="false">COUNTIF(POSGRADO!G$2:G$70,D86)</f>
        <v>2</v>
      </c>
      <c r="K86" s="154" t="n">
        <v>2</v>
      </c>
      <c r="L86" s="138" t="n">
        <f aca="false">COUNTIF(FIQ!G$2:G$20,D86)</f>
        <v>0</v>
      </c>
      <c r="M86" s="139" t="n">
        <f aca="false">F86+H86+J86+L86+(G86+I86+K86)/2</f>
        <v>3</v>
      </c>
      <c r="N86" s="137" t="n">
        <f aca="false">SUMIF(Obligatorias!G$2:G$150,D86,Obligatorias!J$2:J$135)</f>
        <v>0</v>
      </c>
      <c r="O86" s="123" t="n">
        <f aca="false">SUMIF('OPT-LIBRE'!G$2:G$77,D86,'OPT-LIBRE'!J$2:J$77)</f>
        <v>0</v>
      </c>
      <c r="P86" s="123" t="n">
        <f aca="false">SUMIF(POSGRADO!G$2:G$70,D86,POSGRADO!J$2:J$70)+60/2+60/2</f>
        <v>180</v>
      </c>
      <c r="Q86" s="123" t="n">
        <f aca="false">SUMIF(FIQ!G$2:G$20,D86,FIQ!J$2:J$20)</f>
        <v>0</v>
      </c>
      <c r="R86" s="140" t="n">
        <f aca="false">SUM(N86:Q86)</f>
        <v>180</v>
      </c>
      <c r="S86" s="141" t="s">
        <v>658</v>
      </c>
      <c r="T86" s="157" t="s">
        <v>754</v>
      </c>
      <c r="U86" s="0" t="s">
        <v>656</v>
      </c>
    </row>
    <row r="87" customFormat="false" ht="12.75" hidden="false" customHeight="false" outlineLevel="0" collapsed="false">
      <c r="A87" s="123" t="n">
        <f aca="false">ROW()-1</f>
        <v>86</v>
      </c>
      <c r="B87" s="36" t="s">
        <v>657</v>
      </c>
      <c r="C87" s="36" t="s">
        <v>215</v>
      </c>
      <c r="D87" s="21" t="s">
        <v>216</v>
      </c>
      <c r="E87" s="136" t="n">
        <v>40</v>
      </c>
      <c r="F87" s="137" t="n">
        <f aca="false">COUNTIF(Obligatorias!G$2:G$150,D87)</f>
        <v>3</v>
      </c>
      <c r="G87" s="137"/>
      <c r="H87" s="137" t="n">
        <f aca="false">COUNTIF('OPT-LIBRE'!G$2:G$95,D87)</f>
        <v>0</v>
      </c>
      <c r="I87" s="137"/>
      <c r="J87" s="137" t="n">
        <f aca="false">COUNTIF(POSGRADO!G$2:G$70,D87)</f>
        <v>0</v>
      </c>
      <c r="K87" s="137"/>
      <c r="L87" s="138" t="n">
        <f aca="false">COUNTIF(FIQ!G$2:G$20,D87)</f>
        <v>0</v>
      </c>
      <c r="M87" s="139" t="n">
        <f aca="false">F87+H87+J87+L87+(G87+I87+K87)/2</f>
        <v>3</v>
      </c>
      <c r="N87" s="137" t="n">
        <f aca="false">SUMIF(Obligatorias!G$2:G$150,D87,Obligatorias!J$2:J$135)</f>
        <v>222</v>
      </c>
      <c r="O87" s="123" t="n">
        <f aca="false">SUMIF('OPT-LIBRE'!G$2:G$77,D87,'OPT-LIBRE'!J$2:J$77)</f>
        <v>0</v>
      </c>
      <c r="P87" s="123" t="n">
        <f aca="false">SUMIF(POSGRADO!G$2:G$70,D87,POSGRADO!J$2:J$70)</f>
        <v>0</v>
      </c>
      <c r="Q87" s="123" t="n">
        <f aca="false">SUMIF(FIQ!G$2:G$20,D87,FIQ!J$2:J$20)</f>
        <v>0</v>
      </c>
      <c r="R87" s="140" t="n">
        <f aca="false">SUM(N87:Q87)</f>
        <v>222</v>
      </c>
      <c r="S87" s="0"/>
      <c r="T87" s="0"/>
      <c r="U87" s="0" t="s">
        <v>659</v>
      </c>
    </row>
    <row r="88" s="159" customFormat="true" ht="14.25" hidden="false" customHeight="false" outlineLevel="0" collapsed="false">
      <c r="A88" s="123" t="n">
        <f aca="false">ROW()-1</f>
        <v>87</v>
      </c>
      <c r="B88" s="158" t="s">
        <v>654</v>
      </c>
      <c r="C88" s="36" t="s">
        <v>758</v>
      </c>
      <c r="D88" s="159" t="s">
        <v>759</v>
      </c>
      <c r="E88" s="21"/>
      <c r="F88" s="137" t="n">
        <f aca="false">COUNTIF(Obligatorias!G$2:G$150,D88)</f>
        <v>0</v>
      </c>
      <c r="G88" s="137"/>
      <c r="H88" s="137" t="n">
        <f aca="false">COUNTIF('OPT-LIBRE'!G$2:G$95,D88)</f>
        <v>0</v>
      </c>
      <c r="I88" s="137"/>
      <c r="J88" s="137" t="n">
        <f aca="false">COUNTIF(POSGRADO!G$2:G$70,D88)</f>
        <v>0</v>
      </c>
      <c r="K88" s="137"/>
      <c r="L88" s="138" t="n">
        <f aca="false">COUNTIF(FIQ!G$2:G$20,D88)</f>
        <v>0</v>
      </c>
      <c r="M88" s="139" t="n">
        <f aca="false">F88+H88+J88+L88+(G88+I88+K88)/2</f>
        <v>0</v>
      </c>
      <c r="N88" s="137" t="n">
        <f aca="false">SUMIF(Obligatorias!G$2:G$150,D88,Obligatorias!J$2:J$135)</f>
        <v>0</v>
      </c>
      <c r="O88" s="123" t="n">
        <f aca="false">SUMIF('OPT-LIBRE'!G$2:G$77,D88,'OPT-LIBRE'!J$2:J$77)</f>
        <v>0</v>
      </c>
      <c r="P88" s="123" t="n">
        <f aca="false">SUMIF(POSGRADO!G$2:G$70,D88,POSGRADO!J$2:J$70)</f>
        <v>0</v>
      </c>
      <c r="Q88" s="123" t="n">
        <f aca="false">SUMIF(FIQ!G$2:G$20,D88,FIQ!J$2:J$20)</f>
        <v>0</v>
      </c>
      <c r="R88" s="140" t="n">
        <f aca="false">SUM(N88:Q88)</f>
        <v>0</v>
      </c>
      <c r="S88" s="141" t="s">
        <v>746</v>
      </c>
      <c r="T88" s="141" t="s">
        <v>746</v>
      </c>
      <c r="U88" s="0"/>
    </row>
    <row r="89" customFormat="false" ht="12.75" hidden="false" customHeight="false" outlineLevel="0" collapsed="false">
      <c r="A89" s="123" t="n">
        <f aca="false">ROW()-1</f>
        <v>88</v>
      </c>
      <c r="B89" s="36" t="s">
        <v>660</v>
      </c>
      <c r="C89" s="36" t="s">
        <v>135</v>
      </c>
      <c r="D89" s="21" t="s">
        <v>136</v>
      </c>
      <c r="E89" s="136" t="n">
        <v>40</v>
      </c>
      <c r="F89" s="137" t="n">
        <f aca="false">COUNTIF(Obligatorias!G$2:G$150,D89)</f>
        <v>2</v>
      </c>
      <c r="G89" s="137"/>
      <c r="H89" s="137" t="n">
        <f aca="false">COUNTIF('OPT-LIBRE'!G$2:G$95,D89)</f>
        <v>0</v>
      </c>
      <c r="I89" s="156" t="n">
        <v>1</v>
      </c>
      <c r="J89" s="137" t="n">
        <f aca="false">COUNTIF(POSGRADO!G$2:G$70,D89)</f>
        <v>0</v>
      </c>
      <c r="K89" s="137"/>
      <c r="L89" s="138" t="n">
        <f aca="false">COUNTIF(FIQ!G$2:G$20,D89)</f>
        <v>0</v>
      </c>
      <c r="M89" s="139" t="n">
        <f aca="false">F89+H89+J89+L89+(G89+I89+K89)/2</f>
        <v>2.5</v>
      </c>
      <c r="N89" s="137" t="n">
        <f aca="false">SUMIF(Obligatorias!G$2:G$150,D89,Obligatorias!J$2:J$135)</f>
        <v>152</v>
      </c>
      <c r="O89" s="123" t="n">
        <f aca="false">SUMIF('OPT-LIBRE'!G$2:G$77,D89,'OPT-LIBRE'!J$2:J$77)+32/2</f>
        <v>16</v>
      </c>
      <c r="P89" s="123" t="n">
        <f aca="false">SUMIF(POSGRADO!G$2:G$70,D89,POSGRADO!J$2:J$70)</f>
        <v>0</v>
      </c>
      <c r="Q89" s="123" t="n">
        <f aca="false">SUMIF(FIQ!G$2:G$20,D89,FIQ!J$2:J$20)</f>
        <v>0</v>
      </c>
      <c r="R89" s="140" t="n">
        <f aca="false">SUM(N89:Q89)</f>
        <v>168</v>
      </c>
      <c r="S89" s="0"/>
      <c r="T89" s="126" t="s">
        <v>760</v>
      </c>
      <c r="U89" s="0" t="s">
        <v>730</v>
      </c>
    </row>
    <row r="90" customFormat="false" ht="12.75" hidden="false" customHeight="false" outlineLevel="0" collapsed="false">
      <c r="A90" s="123" t="n">
        <f aca="false">ROW()-1</f>
        <v>89</v>
      </c>
      <c r="B90" s="36" t="s">
        <v>761</v>
      </c>
      <c r="C90" s="36" t="s">
        <v>377</v>
      </c>
      <c r="D90" s="21" t="s">
        <v>378</v>
      </c>
      <c r="E90" s="136" t="n">
        <v>10</v>
      </c>
      <c r="F90" s="137" t="n">
        <f aca="false">COUNTIF(Obligatorias!G$2:G$150,D90)</f>
        <v>1</v>
      </c>
      <c r="G90" s="137"/>
      <c r="H90" s="137" t="n">
        <f aca="false">COUNTIF('OPT-LIBRE'!G$2:G$95,D90)</f>
        <v>0</v>
      </c>
      <c r="I90" s="137"/>
      <c r="J90" s="137" t="n">
        <f aca="false">COUNTIF(POSGRADO!G$2:G$70,D90)</f>
        <v>0</v>
      </c>
      <c r="K90" s="137"/>
      <c r="L90" s="138" t="n">
        <f aca="false">COUNTIF(FIQ!G$2:G$20,D90)</f>
        <v>0</v>
      </c>
      <c r="M90" s="139" t="n">
        <f aca="false">F90+H90+J90+L90+(G90+I90+K90)/2</f>
        <v>1</v>
      </c>
      <c r="N90" s="137" t="n">
        <f aca="false">SUMIF(Obligatorias!G$2:G$150,D90,Obligatorias!J$2:J$135)</f>
        <v>0</v>
      </c>
      <c r="O90" s="123" t="n">
        <f aca="false">SUMIF('OPT-LIBRE'!G$2:G$77,D90,'OPT-LIBRE'!J$2:J$77)</f>
        <v>0</v>
      </c>
      <c r="P90" s="123" t="n">
        <f aca="false">SUMIF(POSGRADO!G$2:G$70,D90,POSGRADO!J$2:J$70)</f>
        <v>0</v>
      </c>
      <c r="Q90" s="123" t="n">
        <f aca="false">SUMIF(FIQ!G$2:G$20,D90,FIQ!J$2:J$20)</f>
        <v>0</v>
      </c>
      <c r="R90" s="140" t="n">
        <f aca="false">SUM(N90:Q90)</f>
        <v>0</v>
      </c>
      <c r="S90" s="0"/>
      <c r="T90" s="0"/>
      <c r="U90" s="0" t="s">
        <v>762</v>
      </c>
    </row>
    <row r="91" customFormat="false" ht="12.75" hidden="false" customHeight="false" outlineLevel="0" collapsed="false">
      <c r="A91" s="123" t="n">
        <f aca="false">ROW()-1</f>
        <v>90</v>
      </c>
      <c r="B91" s="36" t="s">
        <v>690</v>
      </c>
      <c r="C91" s="36" t="s">
        <v>763</v>
      </c>
      <c r="D91" s="148" t="s">
        <v>356</v>
      </c>
      <c r="E91" s="136" t="n">
        <v>40</v>
      </c>
      <c r="F91" s="137" t="n">
        <f aca="false">COUNTIF(Obligatorias!G$2:G$150,D91)</f>
        <v>1</v>
      </c>
      <c r="G91" s="137"/>
      <c r="H91" s="137" t="n">
        <f aca="false">COUNTIF('OPT-LIBRE'!G$2:G$95,D91)</f>
        <v>1</v>
      </c>
      <c r="I91" s="137"/>
      <c r="J91" s="137" t="n">
        <f aca="false">COUNTIF(POSGRADO!G$2:G$70,D91)</f>
        <v>0</v>
      </c>
      <c r="K91" s="137"/>
      <c r="L91" s="138" t="n">
        <f aca="false">COUNTIF(FIQ!G$2:G$20,D91)</f>
        <v>0</v>
      </c>
      <c r="M91" s="139" t="n">
        <f aca="false">F91+H91+J91+L91+(G91+I91+K91)/2</f>
        <v>2</v>
      </c>
      <c r="N91" s="137" t="n">
        <f aca="false">SUMIF(Obligatorias!G$2:G$150,D91,Obligatorias!J$2:J$135)</f>
        <v>72</v>
      </c>
      <c r="O91" s="123" t="n">
        <f aca="false">SUMIF('OPT-LIBRE'!G$2:G$77,D91,'OPT-LIBRE'!J$2:J$77)</f>
        <v>64</v>
      </c>
      <c r="P91" s="123" t="n">
        <f aca="false">SUMIF(POSGRADO!G$2:G$70,D91,POSGRADO!J$2:J$70)</f>
        <v>0</v>
      </c>
      <c r="Q91" s="123" t="n">
        <f aca="false">SUMIF(FIQ!G$2:G$20,D91,FIQ!J$2:J$20)</f>
        <v>0</v>
      </c>
      <c r="R91" s="140" t="n">
        <f aca="false">SUM(N91:Q91)</f>
        <v>136</v>
      </c>
      <c r="S91" s="0"/>
      <c r="T91" s="0"/>
    </row>
    <row r="92" customFormat="false" ht="13.5" hidden="false" customHeight="true" outlineLevel="0" collapsed="false">
      <c r="A92" s="123" t="n">
        <f aca="false">ROW()-1</f>
        <v>91</v>
      </c>
      <c r="B92" s="147" t="s">
        <v>674</v>
      </c>
      <c r="C92" s="36" t="s">
        <v>764</v>
      </c>
      <c r="D92" s="36" t="s">
        <v>765</v>
      </c>
      <c r="E92" s="136" t="n">
        <v>40</v>
      </c>
      <c r="F92" s="137" t="n">
        <f aca="false">COUNTIF(Obligatorias!G$2:G$150,D92)</f>
        <v>0</v>
      </c>
      <c r="G92" s="137"/>
      <c r="H92" s="137" t="n">
        <f aca="false">COUNTIF('OPT-LIBRE'!G$2:G$95,D92)</f>
        <v>0</v>
      </c>
      <c r="I92" s="137"/>
      <c r="J92" s="137" t="n">
        <f aca="false">COUNTIF(POSGRADO!G$2:G$70,D92)</f>
        <v>0</v>
      </c>
      <c r="K92" s="137"/>
      <c r="L92" s="138" t="n">
        <f aca="false">COUNTIF(FIQ!G$2:G$20,D92)</f>
        <v>0</v>
      </c>
      <c r="M92" s="139" t="n">
        <f aca="false">F92+H92+J92+L92+(G92+I92+K92)/2</f>
        <v>0</v>
      </c>
      <c r="N92" s="137" t="n">
        <f aca="false">SUMIF(Obligatorias!G$2:G$150,D92,Obligatorias!J$2:J$135)</f>
        <v>0</v>
      </c>
      <c r="O92" s="123" t="n">
        <f aca="false">SUMIF('OPT-LIBRE'!G$2:G$77,D92,'OPT-LIBRE'!J$2:J$77)</f>
        <v>0</v>
      </c>
      <c r="P92" s="123" t="n">
        <f aca="false">SUMIF(POSGRADO!G$2:G$70,D92,POSGRADO!J$2:J$70)</f>
        <v>0</v>
      </c>
      <c r="Q92" s="123" t="n">
        <f aca="false">SUMIF(FIQ!G$2:G$20,D92,FIQ!J$2:J$20)</f>
        <v>0</v>
      </c>
      <c r="R92" s="140" t="n">
        <f aca="false">SUM(N92:Q92)</f>
        <v>0</v>
      </c>
      <c r="S92" s="0"/>
      <c r="T92" s="126" t="s">
        <v>754</v>
      </c>
    </row>
    <row r="93" customFormat="false" ht="12.75" hidden="false" customHeight="false" outlineLevel="0" collapsed="false">
      <c r="A93" s="123" t="n">
        <f aca="false">ROW()-1</f>
        <v>92</v>
      </c>
      <c r="B93" s="147" t="s">
        <v>766</v>
      </c>
      <c r="C93" s="36" t="s">
        <v>628</v>
      </c>
      <c r="D93" s="36" t="s">
        <v>629</v>
      </c>
      <c r="E93" s="136"/>
      <c r="F93" s="137" t="n">
        <f aca="false">COUNTIF(Obligatorias!G$2:G$150,D93)</f>
        <v>0</v>
      </c>
      <c r="G93" s="137"/>
      <c r="H93" s="137" t="n">
        <f aca="false">COUNTIF('OPT-LIBRE'!G$2:G$95,D93)</f>
        <v>0</v>
      </c>
      <c r="I93" s="137"/>
      <c r="J93" s="137" t="n">
        <f aca="false">COUNTIF(POSGRADO!G$2:G$70,D93)</f>
        <v>0</v>
      </c>
      <c r="K93" s="137"/>
      <c r="L93" s="138" t="n">
        <f aca="false">COUNTIF(FIQ!G$2:G$20,D93)</f>
        <v>1</v>
      </c>
      <c r="M93" s="139" t="n">
        <f aca="false">F93+H93+J93+L93+(G93+I93+K93)/2</f>
        <v>1</v>
      </c>
      <c r="N93" s="137" t="n">
        <f aca="false">SUMIF(Obligatorias!G$2:G$150,D93,Obligatorias!J$2:J$135)</f>
        <v>0</v>
      </c>
      <c r="O93" s="123" t="n">
        <f aca="false">SUMIF('OPT-LIBRE'!G$2:G$77,D93,'OPT-LIBRE'!J$2:J$77)</f>
        <v>0</v>
      </c>
      <c r="P93" s="123" t="n">
        <f aca="false">SUMIF(POSGRADO!G$2:G$70,D93,POSGRADO!J$2:J$70)</f>
        <v>0</v>
      </c>
      <c r="Q93" s="123" t="n">
        <f aca="false">SUMIF(FIQ!G$2:G$20,D93,FIQ!J$2:J$20)</f>
        <v>64</v>
      </c>
      <c r="R93" s="140" t="n">
        <f aca="false">SUM(N93:Q93)</f>
        <v>64</v>
      </c>
      <c r="S93" s="0"/>
      <c r="T93" s="0"/>
    </row>
    <row r="94" customFormat="false" ht="13.5" hidden="false" customHeight="true" outlineLevel="0" collapsed="false">
      <c r="A94" s="123" t="n">
        <f aca="false">ROW()-1</f>
        <v>93</v>
      </c>
      <c r="B94" s="147" t="s">
        <v>657</v>
      </c>
      <c r="C94" s="147" t="s">
        <v>492</v>
      </c>
      <c r="D94" s="147" t="s">
        <v>767</v>
      </c>
      <c r="E94" s="136"/>
      <c r="F94" s="137" t="n">
        <f aca="false">COUNTIF(Obligatorias!G$2:G$150,D94)</f>
        <v>0</v>
      </c>
      <c r="G94" s="144"/>
      <c r="H94" s="137" t="n">
        <f aca="false">COUNTIF('OPT-LIBRE'!G$2:G$95,D94)</f>
        <v>0</v>
      </c>
      <c r="I94" s="137"/>
      <c r="J94" s="137" t="n">
        <f aca="false">COUNTIF(POSGRADO!G$2:G$70,D94)</f>
        <v>0</v>
      </c>
      <c r="K94" s="137"/>
      <c r="L94" s="138" t="n">
        <f aca="false">COUNTIF(FIQ!G$2:G$20,D94)</f>
        <v>0</v>
      </c>
      <c r="M94" s="139" t="n">
        <f aca="false">F94+H94+J94+L94+(G94+I94+K94)/2</f>
        <v>0</v>
      </c>
      <c r="N94" s="137" t="n">
        <f aca="false">SUMIF(Obligatorias!G$2:G$150,D94,Obligatorias!J$2:J$135)</f>
        <v>0</v>
      </c>
      <c r="O94" s="123" t="n">
        <f aca="false">SUMIF('OPT-LIBRE'!G$2:G$77,D94,'OPT-LIBRE'!J$2:J$77)</f>
        <v>0</v>
      </c>
      <c r="P94" s="123" t="n">
        <f aca="false">SUMIF(POSGRADO!G$2:G$70,D94,POSGRADO!J$2:J$70)</f>
        <v>0</v>
      </c>
      <c r="Q94" s="123" t="n">
        <f aca="false">SUMIF(FIQ!G$2:G$20,D94,FIQ!J$2:J$20)</f>
        <v>0</v>
      </c>
      <c r="R94" s="140" t="n">
        <f aca="false">SUM(N94:Q94)</f>
        <v>0</v>
      </c>
      <c r="S94" s="0"/>
      <c r="T94" s="0"/>
    </row>
    <row r="95" customFormat="false" ht="12.75" hidden="false" customHeight="false" outlineLevel="0" collapsed="false">
      <c r="A95" s="123" t="n">
        <f aca="false">ROW()-1</f>
        <v>94</v>
      </c>
      <c r="B95" s="147"/>
      <c r="C95" s="147" t="s">
        <v>768</v>
      </c>
      <c r="D95" s="147" t="s">
        <v>769</v>
      </c>
      <c r="E95" s="136"/>
      <c r="F95" s="137" t="n">
        <f aca="false">COUNTIF(Obligatorias!G$2:G$150,D95)</f>
        <v>0</v>
      </c>
      <c r="G95" s="137"/>
      <c r="H95" s="137" t="n">
        <f aca="false">COUNTIF('OPT-LIBRE'!G$2:G$95,D95)</f>
        <v>0</v>
      </c>
      <c r="I95" s="152" t="n">
        <v>1</v>
      </c>
      <c r="J95" s="137" t="n">
        <f aca="false">COUNTIF(POSGRADO!G$2:G$70,D95)</f>
        <v>0</v>
      </c>
      <c r="K95" s="137"/>
      <c r="L95" s="138" t="n">
        <f aca="false">COUNTIF(FIQ!G$2:G$20,D95)</f>
        <v>0</v>
      </c>
      <c r="M95" s="139" t="n">
        <f aca="false">F95+H95+J95+L95+(G95+I95+K95)/2</f>
        <v>0.5</v>
      </c>
      <c r="N95" s="137" t="n">
        <f aca="false">SUMIF(Obligatorias!G$2:G$150,D95,Obligatorias!J$2:J$135)</f>
        <v>0</v>
      </c>
      <c r="O95" s="123" t="n">
        <f aca="false">SUMIF('OPT-LIBRE'!G$2:G$77,D95,'OPT-LIBRE'!J$2:J$77)+32/2</f>
        <v>16</v>
      </c>
      <c r="P95" s="123" t="n">
        <f aca="false">SUMIF(POSGRADO!G$2:G$70,D95,POSGRADO!J$2:J$70)</f>
        <v>0</v>
      </c>
      <c r="Q95" s="123" t="n">
        <f aca="false">SUMIF(FIQ!G$2:G$20,D95,FIQ!J$2:J$20)</f>
        <v>0</v>
      </c>
      <c r="R95" s="140" t="n">
        <f aca="false">SUM(N95:Q95)</f>
        <v>16</v>
      </c>
      <c r="S95" s="126" t="s">
        <v>770</v>
      </c>
      <c r="T95" s="126" t="s">
        <v>770</v>
      </c>
    </row>
    <row r="96" customFormat="false" ht="12.75" hidden="false" customHeight="false" outlineLevel="0" collapsed="false">
      <c r="A96" s="123" t="n">
        <f aca="false">ROW()-1</f>
        <v>95</v>
      </c>
      <c r="B96" s="147" t="s">
        <v>660</v>
      </c>
      <c r="C96" s="147" t="s">
        <v>771</v>
      </c>
      <c r="D96" s="147" t="s">
        <v>286</v>
      </c>
      <c r="E96" s="136" t="n">
        <v>40</v>
      </c>
      <c r="F96" s="137" t="n">
        <f aca="false">COUNTIF(Obligatorias!G$2:G$150,D96)</f>
        <v>3</v>
      </c>
      <c r="G96" s="137"/>
      <c r="H96" s="137" t="n">
        <f aca="false">COUNTIF('OPT-LIBRE'!G$2:G$95,D96)</f>
        <v>1</v>
      </c>
      <c r="I96" s="137"/>
      <c r="J96" s="137" t="n">
        <f aca="false">COUNTIF(POSGRADO!G$2:G$70,D96)</f>
        <v>0</v>
      </c>
      <c r="K96" s="137"/>
      <c r="L96" s="138" t="n">
        <f aca="false">COUNTIF(FIQ!G$2:G$20,D96)</f>
        <v>0</v>
      </c>
      <c r="M96" s="139" t="n">
        <f aca="false">F96+H96+J96+L96+(G96+I96+K96)/2</f>
        <v>4</v>
      </c>
      <c r="N96" s="137" t="n">
        <f aca="false">SUMIF(Obligatorias!G$2:G$150,D96,Obligatorias!J$2:J$135)</f>
        <v>160</v>
      </c>
      <c r="O96" s="123" t="n">
        <f aca="false">SUMIF('OPT-LIBRE'!G$2:G$77,D96,'OPT-LIBRE'!J$2:J$77)</f>
        <v>64</v>
      </c>
      <c r="P96" s="123" t="n">
        <f aca="false">SUMIF(POSGRADO!G$2:G$70,D96,POSGRADO!J$2:J$70)</f>
        <v>0</v>
      </c>
      <c r="Q96" s="123" t="n">
        <f aca="false">SUMIF(FIQ!G$2:G$20,D96,FIQ!J$2:J$20)</f>
        <v>0</v>
      </c>
      <c r="R96" s="140" t="n">
        <f aca="false">SUM(N96:Q96)</f>
        <v>224</v>
      </c>
      <c r="S96" s="0"/>
      <c r="T96" s="0"/>
      <c r="U96" s="0" t="s">
        <v>664</v>
      </c>
    </row>
    <row r="97" customFormat="false" ht="13.5" hidden="false" customHeight="true" outlineLevel="0" collapsed="false">
      <c r="A97" s="123" t="n">
        <f aca="false">ROW()-1</f>
        <v>96</v>
      </c>
      <c r="B97" s="123" t="s">
        <v>772</v>
      </c>
      <c r="C97" s="123" t="s">
        <v>773</v>
      </c>
      <c r="D97" s="123" t="s">
        <v>774</v>
      </c>
      <c r="E97" s="136"/>
      <c r="F97" s="137" t="n">
        <f aca="false">COUNTIF(Obligatorias!G$2:G$150,D97)</f>
        <v>0</v>
      </c>
      <c r="G97" s="137"/>
      <c r="H97" s="137" t="n">
        <f aca="false">COUNTIF('OPT-LIBRE'!G$2:G$95,D97)</f>
        <v>0</v>
      </c>
      <c r="I97" s="137"/>
      <c r="J97" s="137" t="n">
        <f aca="false">COUNTIF(POSGRADO!G$2:G$70,D97)</f>
        <v>0</v>
      </c>
      <c r="K97" s="137"/>
      <c r="L97" s="138" t="n">
        <f aca="false">COUNTIF(FIQ!G$2:G$20,D97)</f>
        <v>0</v>
      </c>
      <c r="M97" s="139" t="n">
        <f aca="false">F97+H97+J97+L97+(G97+I97+K97)/2</f>
        <v>0</v>
      </c>
      <c r="N97" s="137" t="n">
        <f aca="false">SUMIF(Obligatorias!G$2:G$150,D97,Obligatorias!J$2:J$135)</f>
        <v>0</v>
      </c>
      <c r="O97" s="123" t="n">
        <f aca="false">SUMIF('OPT-LIBRE'!G$2:G$77,D97,'OPT-LIBRE'!J$2:J$77)</f>
        <v>0</v>
      </c>
      <c r="P97" s="123" t="n">
        <f aca="false">SUMIF(POSGRADO!G$2:G$70,D97,POSGRADO!J$2:J$70)</f>
        <v>0</v>
      </c>
      <c r="Q97" s="123" t="n">
        <f aca="false">SUMIF(FIQ!G$2:G$20,D97,FIQ!J$2:J$20)</f>
        <v>0</v>
      </c>
      <c r="R97" s="140" t="n">
        <f aca="false">SUM(N97:Q97)</f>
        <v>0</v>
      </c>
      <c r="S97" s="0"/>
      <c r="T97" s="0"/>
    </row>
    <row r="98" customFormat="false" ht="12.75" hidden="false" customHeight="false" outlineLevel="0" collapsed="false">
      <c r="A98" s="123" t="n">
        <f aca="false">ROW()-1</f>
        <v>97</v>
      </c>
      <c r="B98" s="36" t="s">
        <v>775</v>
      </c>
      <c r="C98" s="36" t="s">
        <v>289</v>
      </c>
      <c r="D98" s="160" t="s">
        <v>290</v>
      </c>
      <c r="E98" s="136" t="n">
        <v>40</v>
      </c>
      <c r="F98" s="137" t="n">
        <f aca="false">COUNTIF(Obligatorias!G$2:G$150,D98)</f>
        <v>1</v>
      </c>
      <c r="G98" s="142" t="n">
        <v>1</v>
      </c>
      <c r="H98" s="137" t="n">
        <f aca="false">COUNTIF('OPT-LIBRE'!G$2:G$95,D98)</f>
        <v>2</v>
      </c>
      <c r="I98" s="137"/>
      <c r="J98" s="137" t="n">
        <f aca="false">COUNTIF(POSGRADO!G$2:G$70,D98)</f>
        <v>0</v>
      </c>
      <c r="K98" s="137"/>
      <c r="L98" s="138" t="n">
        <f aca="false">COUNTIF(FIQ!G$2:G$20,D98)</f>
        <v>0</v>
      </c>
      <c r="M98" s="139" t="n">
        <f aca="false">F98+H98+J98+L98+(G98+I98+K98)/2</f>
        <v>3.5</v>
      </c>
      <c r="N98" s="137" t="n">
        <f aca="false">SUMIF(Obligatorias!G$2:G$150,D98,Obligatorias!J$2:J$135)+96/2</f>
        <v>80</v>
      </c>
      <c r="O98" s="123" t="n">
        <f aca="false">SUMIF('OPT-LIBRE'!G$2:G$77,D98,'OPT-LIBRE'!J$2:J$77)</f>
        <v>96</v>
      </c>
      <c r="P98" s="123" t="n">
        <f aca="false">SUMIF(POSGRADO!G$2:G$70,D98,POSGRADO!J$2:J$70)</f>
        <v>0</v>
      </c>
      <c r="Q98" s="123" t="n">
        <f aca="false">SUMIF(FIQ!G$2:G$20,D98,FIQ!J$2:J$20)</f>
        <v>0</v>
      </c>
      <c r="R98" s="140" t="n">
        <f aca="false">SUM(N98:Q98)</f>
        <v>176</v>
      </c>
      <c r="S98" s="141" t="s">
        <v>658</v>
      </c>
      <c r="T98" s="0"/>
      <c r="U98" s="0" t="s">
        <v>664</v>
      </c>
    </row>
    <row r="99" s="159" customFormat="true" ht="12.75" hidden="false" customHeight="false" outlineLevel="0" collapsed="false">
      <c r="A99" s="123" t="n">
        <f aca="false">ROW()-1</f>
        <v>98</v>
      </c>
      <c r="B99" s="36" t="s">
        <v>776</v>
      </c>
      <c r="C99" s="160" t="s">
        <v>620</v>
      </c>
      <c r="D99" s="160" t="s">
        <v>621</v>
      </c>
      <c r="E99" s="136" t="s">
        <v>777</v>
      </c>
      <c r="F99" s="137" t="n">
        <f aca="false">COUNTIF(Obligatorias!G$2:G$150,D99)</f>
        <v>0</v>
      </c>
      <c r="G99" s="137"/>
      <c r="H99" s="137" t="n">
        <f aca="false">COUNTIF('OPT-LIBRE'!G$2:G$95,D99)</f>
        <v>0</v>
      </c>
      <c r="I99" s="137"/>
      <c r="J99" s="137" t="n">
        <f aca="false">COUNTIF(POSGRADO!G$2:G$70,D99)</f>
        <v>0</v>
      </c>
      <c r="K99" s="137"/>
      <c r="L99" s="138" t="n">
        <f aca="false">COUNTIF(FIQ!G$2:G$20,D99)</f>
        <v>3</v>
      </c>
      <c r="M99" s="139" t="n">
        <f aca="false">F99+H99+J99+L99+(G99+I99+K99)/2</f>
        <v>3</v>
      </c>
      <c r="N99" s="137" t="n">
        <f aca="false">SUMIF(Obligatorias!G$2:G$150,D99,Obligatorias!J$2:J$135)</f>
        <v>0</v>
      </c>
      <c r="O99" s="123" t="n">
        <f aca="false">SUMIF('OPT-LIBRE'!G$2:G$77,D99,'OPT-LIBRE'!J$2:J$77)</f>
        <v>0</v>
      </c>
      <c r="P99" s="123" t="n">
        <f aca="false">SUMIF(POSGRADO!G$2:G$70,D99,POSGRADO!J$2:J$70)</f>
        <v>0</v>
      </c>
      <c r="Q99" s="123" t="n">
        <f aca="false">SUMIF(FIQ!G$2:G$20,D99,FIQ!J$2:J$20)</f>
        <v>240</v>
      </c>
      <c r="R99" s="140" t="n">
        <f aca="false">SUM(N99:Q99)</f>
        <v>240</v>
      </c>
      <c r="S99" s="141"/>
      <c r="T99" s="141"/>
      <c r="U99" s="0"/>
    </row>
    <row r="100" customFormat="false" ht="12.75" hidden="false" customHeight="false" outlineLevel="0" collapsed="false">
      <c r="A100" s="123" t="n">
        <f aca="false">ROW()-1</f>
        <v>99</v>
      </c>
      <c r="B100" s="36" t="s">
        <v>775</v>
      </c>
      <c r="C100" s="160" t="s">
        <v>778</v>
      </c>
      <c r="D100" s="160" t="s">
        <v>779</v>
      </c>
      <c r="E100" s="136" t="n">
        <v>40</v>
      </c>
      <c r="F100" s="137" t="n">
        <f aca="false">COUNTIF(Obligatorias!G$2:G$150,D100)</f>
        <v>0</v>
      </c>
      <c r="G100" s="137"/>
      <c r="H100" s="137" t="n">
        <f aca="false">COUNTIF('OPT-LIBRE'!G$2:G$95,D100)</f>
        <v>0</v>
      </c>
      <c r="I100" s="137"/>
      <c r="J100" s="137" t="n">
        <f aca="false">COUNTIF(POSGRADO!G$2:G$70,D100)</f>
        <v>0</v>
      </c>
      <c r="K100" s="137"/>
      <c r="L100" s="138" t="n">
        <f aca="false">COUNTIF(FIQ!G$2:G$20,D100)</f>
        <v>0</v>
      </c>
      <c r="M100" s="139" t="n">
        <f aca="false">F100+H100+J100+L100+(G100+I100+K100)/2</f>
        <v>0</v>
      </c>
      <c r="N100" s="137" t="n">
        <f aca="false">SUMIF(Obligatorias!G$2:G$150,D100,Obligatorias!J$2:J$135)</f>
        <v>0</v>
      </c>
      <c r="O100" s="123" t="n">
        <f aca="false">SUMIF('OPT-LIBRE'!G$2:G$77,D100,'OPT-LIBRE'!J$2:J$77)</f>
        <v>0</v>
      </c>
      <c r="P100" s="123" t="n">
        <f aca="false">SUMIF(POSGRADO!G$2:G$70,D100,POSGRADO!J$2:J$70)</f>
        <v>0</v>
      </c>
      <c r="Q100" s="123" t="n">
        <f aca="false">SUMIF(FIQ!G$2:G$20,D100,FIQ!J$2:J$20)</f>
        <v>0</v>
      </c>
      <c r="R100" s="140" t="n">
        <f aca="false">SUM(N100:Q100)</f>
        <v>0</v>
      </c>
      <c r="S100" s="141"/>
      <c r="T100" s="141"/>
      <c r="U100" s="0" t="s">
        <v>123</v>
      </c>
    </row>
    <row r="101" customFormat="false" ht="12.75" hidden="false" customHeight="false" outlineLevel="0" collapsed="false">
      <c r="A101" s="123" t="n">
        <f aca="false">ROW()-1</f>
        <v>100</v>
      </c>
      <c r="B101" s="36"/>
      <c r="C101" s="160" t="s">
        <v>273</v>
      </c>
      <c r="D101" s="160" t="s">
        <v>274</v>
      </c>
      <c r="E101" s="136" t="n">
        <v>40</v>
      </c>
      <c r="F101" s="137" t="n">
        <f aca="false">COUNTIF(Obligatorias!G$2:G$150,D101)</f>
        <v>4</v>
      </c>
      <c r="G101" s="137"/>
      <c r="H101" s="137" t="n">
        <f aca="false">COUNTIF('OPT-LIBRE'!G$2:G$95,D101)</f>
        <v>1</v>
      </c>
      <c r="I101" s="137"/>
      <c r="J101" s="137" t="n">
        <f aca="false">COUNTIF(POSGRADO!G$2:G$70,D101)</f>
        <v>0</v>
      </c>
      <c r="K101" s="137"/>
      <c r="L101" s="138" t="n">
        <f aca="false">COUNTIF(FIQ!G$2:G$20,D101)</f>
        <v>0</v>
      </c>
      <c r="M101" s="139" t="n">
        <f aca="false">F101+H101+J101+L101+(G101+I101+K101)/2</f>
        <v>5</v>
      </c>
      <c r="N101" s="137" t="n">
        <f aca="false">SUMIF(Obligatorias!G$2:G$150,D101,Obligatorias!J$2:J$135)</f>
        <v>80</v>
      </c>
      <c r="O101" s="123" t="n">
        <f aca="false">SUMIF('OPT-LIBRE'!G$2:G$77,D101,'OPT-LIBRE'!J$2:J$77)</f>
        <v>72</v>
      </c>
      <c r="P101" s="123" t="n">
        <f aca="false">SUMIF(POSGRADO!G$2:G$70,D101,POSGRADO!J$2:J$70)</f>
        <v>0</v>
      </c>
      <c r="Q101" s="123" t="n">
        <f aca="false">SUMIF(FIQ!G$2:G$20,D101,FIQ!J$2:J$20)</f>
        <v>0</v>
      </c>
      <c r="R101" s="140" t="n">
        <f aca="false">SUM(N101:Q101)</f>
        <v>152</v>
      </c>
      <c r="S101" s="141"/>
      <c r="T101" s="141"/>
      <c r="U101" s="0" t="s">
        <v>123</v>
      </c>
    </row>
    <row r="102" customFormat="false" ht="12.75" hidden="false" customHeight="false" outlineLevel="0" collapsed="false">
      <c r="A102" s="123" t="n">
        <f aca="false">ROW()-1</f>
        <v>101</v>
      </c>
      <c r="B102" s="36"/>
      <c r="C102" s="161" t="s">
        <v>780</v>
      </c>
      <c r="D102" s="161" t="s">
        <v>780</v>
      </c>
      <c r="E102" s="136"/>
      <c r="F102" s="137" t="n">
        <f aca="false">COUNTIF(Obligatorias!G$2:G$150,D102)</f>
        <v>0</v>
      </c>
      <c r="G102" s="137"/>
      <c r="H102" s="137" t="n">
        <f aca="false">COUNTIF('OPT-LIBRE'!G$2:G$95,D102)</f>
        <v>0</v>
      </c>
      <c r="I102" s="137"/>
      <c r="J102" s="137" t="n">
        <f aca="false">COUNTIF(POSGRADO!G$2:G$70,D102)</f>
        <v>0</v>
      </c>
      <c r="K102" s="137"/>
      <c r="L102" s="138" t="n">
        <f aca="false">COUNTIF(FIQ!G$2:G$20,D102)</f>
        <v>0</v>
      </c>
      <c r="M102" s="139" t="n">
        <f aca="false">F102+H102+J102+L102+(G102+I102+K102)/2</f>
        <v>0</v>
      </c>
      <c r="N102" s="137" t="n">
        <f aca="false">SUMIF(Obligatorias!G$2:G$150,D102,Obligatorias!J$2:J$135)</f>
        <v>0</v>
      </c>
      <c r="O102" s="123" t="n">
        <f aca="false">SUMIF('OPT-LIBRE'!G$2:G$77,D102,'OPT-LIBRE'!J$2:J$77)</f>
        <v>0</v>
      </c>
      <c r="P102" s="123" t="n">
        <f aca="false">SUMIF(POSGRADO!G$2:G$70,D102,POSGRADO!J$2:J$70)</f>
        <v>0</v>
      </c>
      <c r="Q102" s="123" t="n">
        <f aca="false">SUMIF(FIQ!G$2:G$20,D102,FIQ!J$2:J$20)</f>
        <v>0</v>
      </c>
      <c r="R102" s="140" t="n">
        <f aca="false">SUM(N102:Q102)</f>
        <v>0</v>
      </c>
      <c r="S102" s="141"/>
      <c r="T102" s="141"/>
    </row>
    <row r="103" customFormat="false" ht="12.75" hidden="false" customHeight="false" outlineLevel="0" collapsed="false">
      <c r="A103" s="123" t="n">
        <f aca="false">ROW()-1</f>
        <v>102</v>
      </c>
      <c r="B103" s="36"/>
      <c r="C103" s="120" t="s">
        <v>781</v>
      </c>
      <c r="D103" s="121" t="s">
        <v>782</v>
      </c>
      <c r="E103" s="136"/>
      <c r="F103" s="137" t="n">
        <f aca="false">COUNTIF(Obligatorias!G$2:G$150,D103)</f>
        <v>0</v>
      </c>
      <c r="G103" s="137"/>
      <c r="H103" s="137" t="n">
        <f aca="false">COUNTIF('OPT-LIBRE'!G$2:G$95,D103)</f>
        <v>0</v>
      </c>
      <c r="I103" s="137"/>
      <c r="J103" s="137" t="n">
        <f aca="false">COUNTIF(POSGRADO!G$2:G$70,D103)</f>
        <v>0</v>
      </c>
      <c r="K103" s="137"/>
      <c r="L103" s="138" t="n">
        <f aca="false">COUNTIF(FIQ!G$2:G$20,D103)</f>
        <v>0</v>
      </c>
      <c r="M103" s="139" t="n">
        <f aca="false">F103+H103+J103+L103+(G103+I103+K103)/2</f>
        <v>0</v>
      </c>
      <c r="N103" s="137" t="n">
        <f aca="false">SUMIF(Obligatorias!G$2:G$150,D103,Obligatorias!J$2:J$135)</f>
        <v>0</v>
      </c>
      <c r="O103" s="123" t="n">
        <f aca="false">SUMIF('OPT-LIBRE'!G$2:G$77,D103,'OPT-LIBRE'!J$2:J$77)</f>
        <v>0</v>
      </c>
      <c r="P103" s="123" t="n">
        <f aca="false">SUMIF(POSGRADO!G$2:G$70,D103,POSGRADO!J$2:J$70)</f>
        <v>0</v>
      </c>
      <c r="Q103" s="123" t="n">
        <f aca="false">SUMIF(FIQ!G$2:G$20,D103,FIQ!J$2:J$20)</f>
        <v>0</v>
      </c>
      <c r="R103" s="140" t="n">
        <f aca="false">SUM(N103:Q103)</f>
        <v>0</v>
      </c>
      <c r="S103" s="141"/>
      <c r="T103" s="141"/>
    </row>
    <row r="104" customFormat="false" ht="12.75" hidden="false" customHeight="false" outlineLevel="0" collapsed="false">
      <c r="A104" s="123" t="n">
        <f aca="false">ROW()-1</f>
        <v>103</v>
      </c>
      <c r="B104" s="36"/>
      <c r="C104" s="120" t="s">
        <v>781</v>
      </c>
      <c r="D104" s="121" t="s">
        <v>783</v>
      </c>
      <c r="E104" s="136"/>
      <c r="F104" s="137" t="n">
        <f aca="false">COUNTIF(Obligatorias!G$2:G$150,D104)</f>
        <v>0</v>
      </c>
      <c r="G104" s="137"/>
      <c r="H104" s="137" t="n">
        <f aca="false">COUNTIF('OPT-LIBRE'!G$2:G$95,D104)</f>
        <v>0</v>
      </c>
      <c r="I104" s="137"/>
      <c r="J104" s="137" t="n">
        <f aca="false">COUNTIF(POSGRADO!G$2:G$70,D104)</f>
        <v>0</v>
      </c>
      <c r="K104" s="137"/>
      <c r="L104" s="138" t="n">
        <f aca="false">COUNTIF(FIQ!G$2:G$20,D104)</f>
        <v>0</v>
      </c>
      <c r="M104" s="139" t="n">
        <f aca="false">F104+H104+J104+L104+(G104+I104+K104)/2</f>
        <v>0</v>
      </c>
      <c r="N104" s="137" t="n">
        <f aca="false">SUMIF(Obligatorias!G$2:G$150,D104,Obligatorias!J$2:J$135)</f>
        <v>0</v>
      </c>
      <c r="O104" s="123" t="n">
        <f aca="false">SUMIF('OPT-LIBRE'!G$2:G$77,D104,'OPT-LIBRE'!J$2:J$77)</f>
        <v>0</v>
      </c>
      <c r="P104" s="123" t="n">
        <f aca="false">SUMIF(POSGRADO!G$2:G$70,D104,POSGRADO!J$2:J$70)</f>
        <v>0</v>
      </c>
      <c r="Q104" s="123" t="n">
        <f aca="false">SUMIF(FIQ!G$2:G$20,D104,FIQ!J$2:J$20)</f>
        <v>0</v>
      </c>
      <c r="R104" s="140" t="n">
        <f aca="false">SUM(N104:Q104)</f>
        <v>0</v>
      </c>
      <c r="S104" s="141"/>
      <c r="T104" s="141"/>
    </row>
    <row r="105" customFormat="false" ht="12.75" hidden="false" customHeight="false" outlineLevel="0" collapsed="false">
      <c r="A105" s="123" t="n">
        <f aca="false">ROW()-1</f>
        <v>104</v>
      </c>
      <c r="B105" s="36"/>
      <c r="C105" s="120" t="s">
        <v>784</v>
      </c>
      <c r="D105" s="120" t="s">
        <v>785</v>
      </c>
      <c r="E105" s="136"/>
      <c r="F105" s="137" t="n">
        <f aca="false">COUNTIF(Obligatorias!G$2:G$150,D105)</f>
        <v>0</v>
      </c>
      <c r="G105" s="137"/>
      <c r="H105" s="137" t="n">
        <f aca="false">COUNTIF('OPT-LIBRE'!G$2:G$95,D105)</f>
        <v>0</v>
      </c>
      <c r="I105" s="137"/>
      <c r="J105" s="137" t="n">
        <f aca="false">COUNTIF(POSGRADO!G$2:G$70,D105)</f>
        <v>0</v>
      </c>
      <c r="K105" s="137"/>
      <c r="L105" s="138" t="n">
        <f aca="false">COUNTIF(FIQ!G$2:G$20,D105)</f>
        <v>0</v>
      </c>
      <c r="M105" s="139" t="n">
        <f aca="false">F105+H105+J105+L105+(G105+I105+K105)/2</f>
        <v>0</v>
      </c>
      <c r="N105" s="137" t="n">
        <f aca="false">SUMIF(Obligatorias!G$2:G$150,D105,Obligatorias!J$2:J$135)</f>
        <v>0</v>
      </c>
      <c r="O105" s="123" t="n">
        <f aca="false">SUMIF('OPT-LIBRE'!G$2:G$77,D105,'OPT-LIBRE'!J$2:J$77)</f>
        <v>0</v>
      </c>
      <c r="P105" s="123" t="n">
        <f aca="false">SUMIF(POSGRADO!G$2:G$70,D105,POSGRADO!J$2:J$70)</f>
        <v>0</v>
      </c>
      <c r="Q105" s="123" t="n">
        <f aca="false">SUMIF(FIQ!G$2:G$20,D105,FIQ!J$2:J$20)</f>
        <v>0</v>
      </c>
      <c r="R105" s="140" t="n">
        <f aca="false">SUM(N105:Q105)</f>
        <v>0</v>
      </c>
      <c r="S105" s="141"/>
      <c r="T105" s="141"/>
    </row>
    <row r="106" customFormat="false" ht="12.75" hidden="false" customHeight="false" outlineLevel="0" collapsed="false">
      <c r="A106" s="123" t="n">
        <f aca="false">ROW()-1</f>
        <v>105</v>
      </c>
      <c r="B106" s="36" t="s">
        <v>657</v>
      </c>
      <c r="C106" s="160" t="s">
        <v>786</v>
      </c>
      <c r="D106" s="160" t="s">
        <v>787</v>
      </c>
      <c r="E106" s="136"/>
      <c r="F106" s="137" t="n">
        <f aca="false">COUNTIF(Obligatorias!G$2:G$150,D106)</f>
        <v>0</v>
      </c>
      <c r="G106" s="137"/>
      <c r="H106" s="137" t="n">
        <f aca="false">COUNTIF('OPT-LIBRE'!G$2:G$95,D106)</f>
        <v>0</v>
      </c>
      <c r="I106" s="137"/>
      <c r="J106" s="137" t="n">
        <f aca="false">COUNTIF(POSGRADO!G$2:G$70,D106)</f>
        <v>0</v>
      </c>
      <c r="K106" s="137"/>
      <c r="L106" s="138" t="n">
        <f aca="false">COUNTIF(FIQ!G$2:G$20,D106)</f>
        <v>0</v>
      </c>
      <c r="M106" s="139" t="n">
        <f aca="false">F106+H106+J106+L106+(G106+I106+K106)/2</f>
        <v>0</v>
      </c>
      <c r="N106" s="137" t="n">
        <f aca="false">SUMIF(Obligatorias!G$2:G$150,D106,Obligatorias!J$2:J$135)</f>
        <v>0</v>
      </c>
      <c r="O106" s="123" t="n">
        <f aca="false">SUMIF('OPT-LIBRE'!G$2:G$77,D106,'OPT-LIBRE'!J$2:J$77)</f>
        <v>0</v>
      </c>
      <c r="P106" s="123" t="n">
        <f aca="false">SUMIF(POSGRADO!G$2:G$70,D106,POSGRADO!J$2:J$70)</f>
        <v>0</v>
      </c>
      <c r="Q106" s="123" t="n">
        <f aca="false">SUMIF(FIQ!G$2:G$20,D106,FIQ!J$2:J$20)</f>
        <v>0</v>
      </c>
      <c r="R106" s="140" t="n">
        <f aca="false">SUM(N106:Q106)</f>
        <v>0</v>
      </c>
      <c r="S106" s="141"/>
      <c r="T106" s="141"/>
    </row>
    <row r="107" customFormat="false" ht="12.75" hidden="false" customHeight="false" outlineLevel="0" collapsed="false">
      <c r="A107" s="123" t="n">
        <f aca="false">ROW()-1</f>
        <v>106</v>
      </c>
      <c r="B107" s="36" t="s">
        <v>654</v>
      </c>
      <c r="C107" s="36" t="s">
        <v>788</v>
      </c>
      <c r="D107" s="36" t="s">
        <v>789</v>
      </c>
      <c r="E107" s="21"/>
      <c r="F107" s="137" t="n">
        <f aca="false">COUNTIF(Obligatorias!G$2:G$150,D107)</f>
        <v>0</v>
      </c>
      <c r="G107" s="137"/>
      <c r="H107" s="137" t="n">
        <f aca="false">COUNTIF('OPT-LIBRE'!G$2:G$95,D107)</f>
        <v>0</v>
      </c>
      <c r="I107" s="137"/>
      <c r="J107" s="137" t="n">
        <f aca="false">COUNTIF(POSGRADO!G$2:G$70,D107)</f>
        <v>1</v>
      </c>
      <c r="K107" s="144" t="n">
        <v>2</v>
      </c>
      <c r="L107" s="138" t="n">
        <f aca="false">COUNTIF(FIQ!G$2:G$20,D107)</f>
        <v>0</v>
      </c>
      <c r="M107" s="139" t="n">
        <f aca="false">F107+H107+J107+L107+(G107+I107+K107)/2</f>
        <v>2</v>
      </c>
      <c r="N107" s="137" t="n">
        <f aca="false">SUMIF(Obligatorias!G$2:G$150,D107,Obligatorias!J$2:J$135)</f>
        <v>0</v>
      </c>
      <c r="O107" s="123" t="n">
        <f aca="false">SUMIF('OPT-LIBRE'!G$2:G$77,D107,'OPT-LIBRE'!J$2:J$77)</f>
        <v>0</v>
      </c>
      <c r="P107" s="123" t="n">
        <f aca="false">SUMIF(POSGRADO!G$2:G$70,D107,POSGRADO!J$2:J$70)+60/2+60/2</f>
        <v>120</v>
      </c>
      <c r="Q107" s="123" t="n">
        <f aca="false">SUMIF(FIQ!G$2:G$20,D107,FIQ!J$2:J$20)</f>
        <v>0</v>
      </c>
      <c r="R107" s="140" t="n">
        <f aca="false">SUM(N107:Q107)</f>
        <v>120</v>
      </c>
      <c r="S107" s="141" t="s">
        <v>746</v>
      </c>
      <c r="T107" s="141" t="s">
        <v>746</v>
      </c>
      <c r="U107" s="141" t="s">
        <v>746</v>
      </c>
    </row>
    <row r="108" customFormat="false" ht="12.75" hidden="false" customHeight="false" outlineLevel="0" collapsed="false">
      <c r="A108" s="123" t="n">
        <f aca="false">ROW()-1</f>
        <v>107</v>
      </c>
      <c r="B108" s="36" t="s">
        <v>654</v>
      </c>
      <c r="C108" s="36" t="s">
        <v>790</v>
      </c>
      <c r="D108" s="36" t="s">
        <v>791</v>
      </c>
      <c r="E108" s="21"/>
      <c r="F108" s="137" t="n">
        <f aca="false">COUNTIF(Obligatorias!G$2:G$150,D108)</f>
        <v>0</v>
      </c>
      <c r="G108" s="137"/>
      <c r="H108" s="137" t="n">
        <f aca="false">COUNTIF('OPT-LIBRE'!G$2:G$95,D108)</f>
        <v>0</v>
      </c>
      <c r="I108" s="137"/>
      <c r="J108" s="137" t="n">
        <f aca="false">COUNTIF(POSGRADO!G$2:G$70,D108)</f>
        <v>0</v>
      </c>
      <c r="K108" s="137"/>
      <c r="L108" s="138" t="n">
        <f aca="false">COUNTIF(FIQ!G$2:G$20,D108)</f>
        <v>0</v>
      </c>
      <c r="M108" s="139" t="n">
        <f aca="false">F108+H108+J108+L108+(G108+I108+K108)/2</f>
        <v>0</v>
      </c>
      <c r="N108" s="137" t="n">
        <f aca="false">SUMIF(Obligatorias!G$2:G$150,D108,Obligatorias!J$2:J$135)</f>
        <v>0</v>
      </c>
      <c r="O108" s="123" t="n">
        <f aca="false">SUMIF('OPT-LIBRE'!G$2:G$77,D108,'OPT-LIBRE'!J$2:J$77)</f>
        <v>0</v>
      </c>
      <c r="P108" s="123" t="n">
        <f aca="false">SUMIF(POSGRADO!G$2:G$70,D108,POSGRADO!J$2:J$70)</f>
        <v>0</v>
      </c>
      <c r="Q108" s="123" t="n">
        <f aca="false">SUMIF(FIQ!G$2:G$20,D108,FIQ!J$2:J$20)</f>
        <v>0</v>
      </c>
      <c r="R108" s="140" t="n">
        <f aca="false">SUM(N108:Q108)</f>
        <v>0</v>
      </c>
      <c r="S108" s="141" t="s">
        <v>746</v>
      </c>
      <c r="T108" s="141" t="s">
        <v>746</v>
      </c>
      <c r="U108" s="141" t="s">
        <v>746</v>
      </c>
    </row>
    <row r="109" customFormat="false" ht="12" hidden="false" customHeight="true" outlineLevel="0" collapsed="false">
      <c r="A109" s="123" t="n">
        <f aca="false">ROW()-1</f>
        <v>108</v>
      </c>
      <c r="B109" s="36" t="s">
        <v>657</v>
      </c>
      <c r="C109" s="36" t="s">
        <v>792</v>
      </c>
      <c r="D109" s="36" t="s">
        <v>793</v>
      </c>
      <c r="E109" s="21"/>
      <c r="F109" s="137" t="n">
        <f aca="false">COUNTIF(Obligatorias!G$2:G$150,D109)</f>
        <v>0</v>
      </c>
      <c r="G109" s="137"/>
      <c r="H109" s="137" t="n">
        <f aca="false">COUNTIF('OPT-LIBRE'!G$2:G$95,D109)</f>
        <v>0</v>
      </c>
      <c r="I109" s="137"/>
      <c r="J109" s="137" t="n">
        <f aca="false">COUNTIF(POSGRADO!G$2:G$70,D109)</f>
        <v>0</v>
      </c>
      <c r="K109" s="137"/>
      <c r="L109" s="138" t="n">
        <f aca="false">COUNTIF(FIQ!G$2:G$20,D109)</f>
        <v>0</v>
      </c>
      <c r="M109" s="139" t="n">
        <f aca="false">F109+H109+J109+L109+(G109+I109+K109)/2</f>
        <v>0</v>
      </c>
      <c r="N109" s="137" t="n">
        <f aca="false">SUMIF(Obligatorias!G$2:G$150,D109,Obligatorias!J$2:J$135)</f>
        <v>0</v>
      </c>
      <c r="O109" s="123" t="n">
        <f aca="false">SUMIF('OPT-LIBRE'!G$2:G$77,D109,'OPT-LIBRE'!J$2:J$77)</f>
        <v>0</v>
      </c>
      <c r="P109" s="123" t="n">
        <f aca="false">SUMIF(POSGRADO!G$2:G$70,D109,POSGRADO!J$2:J$70)</f>
        <v>0</v>
      </c>
      <c r="Q109" s="123" t="n">
        <f aca="false">SUMIF(FIQ!G$2:G$20,D109,FIQ!J$2:J$20)</f>
        <v>0</v>
      </c>
      <c r="R109" s="140" t="n">
        <f aca="false">SUM(N109:Q109)</f>
        <v>0</v>
      </c>
      <c r="S109" s="141" t="s">
        <v>746</v>
      </c>
      <c r="T109" s="141" t="s">
        <v>746</v>
      </c>
      <c r="U109" s="141" t="s">
        <v>746</v>
      </c>
    </row>
    <row r="110" customFormat="false" ht="12" hidden="false" customHeight="true" outlineLevel="0" collapsed="false">
      <c r="A110" s="123"/>
      <c r="B110" s="36"/>
      <c r="C110" s="36" t="s">
        <v>590</v>
      </c>
      <c r="D110" s="36" t="s">
        <v>369</v>
      </c>
      <c r="E110" s="21"/>
      <c r="F110" s="137" t="n">
        <f aca="false">COUNTIF(Obligatorias!G$2:G$150,D110)</f>
        <v>1</v>
      </c>
      <c r="G110" s="137"/>
      <c r="H110" s="137" t="n">
        <f aca="false">COUNTIF('OPT-LIBRE'!G$2:G$95,D110)</f>
        <v>0</v>
      </c>
      <c r="I110" s="137"/>
      <c r="J110" s="137" t="n">
        <f aca="false">COUNTIF(POSGRADO!G$2:G$70,D110)</f>
        <v>0</v>
      </c>
      <c r="K110" s="137"/>
      <c r="L110" s="138" t="n">
        <f aca="false">COUNTIF(FIQ!G$2:G$20,D110)</f>
        <v>0</v>
      </c>
      <c r="M110" s="139" t="n">
        <f aca="false">F110+H110+J110+L110+(G110+I110+K110)/2</f>
        <v>1</v>
      </c>
      <c r="N110" s="137" t="n">
        <f aca="false">SUMIF(Obligatorias!G$2:G$150,D110,Obligatorias!J$2:J$135)</f>
        <v>75</v>
      </c>
      <c r="O110" s="123" t="n">
        <f aca="false">SUMIF('OPT-LIBRE'!G$2:G$77,D110,'OPT-LIBRE'!J$2:J$77)</f>
        <v>0</v>
      </c>
      <c r="P110" s="123" t="n">
        <f aca="false">SUMIF(POSGRADO!G$2:G$70,D110,POSGRADO!J$2:J$70)</f>
        <v>0</v>
      </c>
      <c r="Q110" s="123" t="n">
        <f aca="false">SUMIF(FIQ!G$2:G$20,D110,FIQ!J$2:J$20)</f>
        <v>0</v>
      </c>
      <c r="R110" s="140" t="n">
        <f aca="false">SUM(N110:Q110)</f>
        <v>75</v>
      </c>
      <c r="S110" s="141" t="s">
        <v>746</v>
      </c>
      <c r="T110" s="141" t="s">
        <v>746</v>
      </c>
      <c r="U110" s="141" t="s">
        <v>746</v>
      </c>
    </row>
    <row r="111" customFormat="false" ht="13.5" hidden="false" customHeight="true" outlineLevel="0" collapsed="false">
      <c r="A111" s="123" t="n">
        <f aca="false">ROW()-1</f>
        <v>110</v>
      </c>
      <c r="B111" s="36" t="s">
        <v>794</v>
      </c>
      <c r="C111" s="36" t="s">
        <v>795</v>
      </c>
      <c r="D111" s="36" t="s">
        <v>796</v>
      </c>
      <c r="E111" s="136" t="n">
        <v>20</v>
      </c>
      <c r="F111" s="137" t="n">
        <f aca="false">COUNTIF(Obligatorias!G$2:G$150,D111)</f>
        <v>0</v>
      </c>
      <c r="G111" s="137"/>
      <c r="H111" s="137" t="n">
        <f aca="false">COUNTIF('OPT-LIBRE'!G$2:G$95,D111)</f>
        <v>0</v>
      </c>
      <c r="I111" s="137"/>
      <c r="J111" s="137" t="n">
        <f aca="false">COUNTIF(POSGRADO!G$2:G$70,D111)</f>
        <v>0</v>
      </c>
      <c r="K111" s="137"/>
      <c r="L111" s="138" t="n">
        <f aca="false">COUNTIF(FIQ!G$2:G$20,D111)</f>
        <v>0</v>
      </c>
      <c r="M111" s="139" t="n">
        <f aca="false">F111+H111+J111+L111+(G111+I111+K111)/2</f>
        <v>0</v>
      </c>
      <c r="N111" s="137" t="n">
        <f aca="false">SUMIF(Obligatorias!G$2:G$150,D111,Obligatorias!J$2:J$135)</f>
        <v>0</v>
      </c>
      <c r="O111" s="123" t="n">
        <f aca="false">SUMIF('OPT-LIBRE'!G$2:G$77,D111,'OPT-LIBRE'!J$2:J$77)</f>
        <v>0</v>
      </c>
      <c r="P111" s="123" t="n">
        <f aca="false">SUMIF(POSGRADO!G$2:G$70,D111,POSGRADO!J$2:J$70)</f>
        <v>0</v>
      </c>
      <c r="Q111" s="123" t="n">
        <f aca="false">SUMIF(FIQ!G$2:G$20,D111,FIQ!J$2:J$20)</f>
        <v>0</v>
      </c>
      <c r="R111" s="140" t="n">
        <f aca="false">SUM(N111:Q111)</f>
        <v>0</v>
      </c>
      <c r="S111" s="141" t="s">
        <v>797</v>
      </c>
      <c r="T111" s="141" t="s">
        <v>797</v>
      </c>
    </row>
    <row r="112" customFormat="false" ht="12.75" hidden="false" customHeight="false" outlineLevel="0" collapsed="false">
      <c r="A112" s="123" t="n">
        <f aca="false">ROW()-1</f>
        <v>111</v>
      </c>
      <c r="B112" s="36" t="s">
        <v>798</v>
      </c>
      <c r="C112" s="36" t="s">
        <v>225</v>
      </c>
      <c r="D112" s="36" t="s">
        <v>504</v>
      </c>
      <c r="E112" s="21" t="n">
        <v>10</v>
      </c>
      <c r="F112" s="137" t="n">
        <f aca="false">COUNTIF(Obligatorias!G$2:G$150,D112)</f>
        <v>0</v>
      </c>
      <c r="G112" s="137"/>
      <c r="H112" s="137" t="n">
        <f aca="false">COUNTIF('OPT-LIBRE'!G$2:G$95,D112)</f>
        <v>1</v>
      </c>
      <c r="I112" s="137"/>
      <c r="J112" s="137" t="n">
        <f aca="false">COUNTIF(POSGRADO!G$2:G$70,D112)</f>
        <v>0</v>
      </c>
      <c r="K112" s="137"/>
      <c r="L112" s="138" t="n">
        <f aca="false">COUNTIF(FIQ!G$2:G$20,D112)</f>
        <v>0</v>
      </c>
      <c r="M112" s="139" t="n">
        <f aca="false">F112+H112+J112+L112+(G112+I112+K112)/2</f>
        <v>1</v>
      </c>
      <c r="N112" s="137" t="n">
        <f aca="false">SUMIF(Obligatorias!G$2:G$150,D112,Obligatorias!J$2:J$135)</f>
        <v>0</v>
      </c>
      <c r="O112" s="123" t="n">
        <f aca="false">SUMIF('OPT-LIBRE'!G$2:G$77,D112,'OPT-LIBRE'!J$2:J$77)</f>
        <v>72</v>
      </c>
      <c r="P112" s="123" t="n">
        <f aca="false">SUMIF(POSGRADO!G$2:G$70,D112,POSGRADO!J$2:J$70)</f>
        <v>0</v>
      </c>
      <c r="Q112" s="123" t="n">
        <f aca="false">SUMIF(FIQ!G$2:G$20,D112,FIQ!J$2:J$20)</f>
        <v>0</v>
      </c>
      <c r="R112" s="140" t="n">
        <f aca="false">SUM(N112:Q112)</f>
        <v>72</v>
      </c>
      <c r="S112" s="141" t="s">
        <v>799</v>
      </c>
      <c r="T112" s="141" t="s">
        <v>799</v>
      </c>
    </row>
    <row r="113" customFormat="false" ht="12.75" hidden="false" customHeight="false" outlineLevel="0" collapsed="false">
      <c r="A113" s="123" t="n">
        <f aca="false">ROW()-1</f>
        <v>112</v>
      </c>
      <c r="B113" s="162" t="s">
        <v>654</v>
      </c>
      <c r="C113" s="162" t="s">
        <v>91</v>
      </c>
      <c r="D113" s="162" t="s">
        <v>800</v>
      </c>
      <c r="E113" s="21"/>
      <c r="F113" s="137" t="n">
        <f aca="false">COUNTIF(Obligatorias!G$2:G$150,D113)</f>
        <v>0</v>
      </c>
      <c r="G113" s="137"/>
      <c r="H113" s="137" t="n">
        <f aca="false">COUNTIF('OPT-LIBRE'!G$2:G$95,D113)</f>
        <v>0</v>
      </c>
      <c r="I113" s="137"/>
      <c r="J113" s="137" t="n">
        <f aca="false">COUNTIF(POSGRADO!G$2:G$70,D113)</f>
        <v>0</v>
      </c>
      <c r="K113" s="137"/>
      <c r="L113" s="138" t="n">
        <f aca="false">COUNTIF(FIQ!G$2:G$20,D113)</f>
        <v>0</v>
      </c>
      <c r="M113" s="139" t="n">
        <f aca="false">F113+H113+J113+L113+(G113+I113+K113)/2</f>
        <v>0</v>
      </c>
      <c r="N113" s="137" t="n">
        <f aca="false">SUMIF(Obligatorias!G$2:G$150,D113,Obligatorias!J$2:J$135)</f>
        <v>0</v>
      </c>
      <c r="O113" s="123" t="n">
        <f aca="false">SUMIF('OPT-LIBRE'!G$2:G$77,D113,'OPT-LIBRE'!J$2:J$77)</f>
        <v>0</v>
      </c>
      <c r="P113" s="123" t="n">
        <f aca="false">SUMIF(POSGRADO!G$2:G$70,D113,POSGRADO!J$2:J$70)</f>
        <v>0</v>
      </c>
      <c r="Q113" s="123" t="n">
        <f aca="false">SUMIF(FIQ!G$2:G$20,D113,FIQ!J$2:J$20)</f>
        <v>0</v>
      </c>
      <c r="R113" s="140" t="n">
        <f aca="false">SUM(N113:Q113)</f>
        <v>0</v>
      </c>
      <c r="S113" s="141" t="s">
        <v>746</v>
      </c>
      <c r="T113" s="141" t="s">
        <v>746</v>
      </c>
      <c r="U113" s="141" t="s">
        <v>746</v>
      </c>
    </row>
    <row r="114" customFormat="false" ht="12.75" hidden="false" customHeight="false" outlineLevel="0" collapsed="false">
      <c r="A114" s="123" t="n">
        <f aca="false">ROW()-1</f>
        <v>113</v>
      </c>
      <c r="B114" s="162" t="s">
        <v>701</v>
      </c>
      <c r="C114" s="162" t="s">
        <v>132</v>
      </c>
      <c r="D114" s="162" t="s">
        <v>801</v>
      </c>
      <c r="E114" s="21"/>
      <c r="F114" s="137" t="n">
        <f aca="false">COUNTIF(Obligatorias!G$2:G$150,D114)</f>
        <v>0</v>
      </c>
      <c r="G114" s="137"/>
      <c r="H114" s="137" t="n">
        <f aca="false">COUNTIF('OPT-LIBRE'!G$2:G$95,D114)</f>
        <v>0</v>
      </c>
      <c r="I114" s="137"/>
      <c r="J114" s="137" t="n">
        <f aca="false">COUNTIF(POSGRADO!G$2:G$70,D114)</f>
        <v>0</v>
      </c>
      <c r="K114" s="137"/>
      <c r="L114" s="138" t="n">
        <f aca="false">COUNTIF(FIQ!G$2:G$20,D114)</f>
        <v>0</v>
      </c>
      <c r="M114" s="139" t="n">
        <f aca="false">F114+H114+J114+L114+(G114+I114+K114)/2</f>
        <v>0</v>
      </c>
      <c r="N114" s="137" t="n">
        <f aca="false">SUMIF(Obligatorias!G$2:G$150,D114,Obligatorias!J$2:J$135)</f>
        <v>0</v>
      </c>
      <c r="O114" s="123" t="n">
        <f aca="false">SUMIF('OPT-LIBRE'!G$2:G$77,D114,'OPT-LIBRE'!J$2:J$77)</f>
        <v>0</v>
      </c>
      <c r="P114" s="123" t="n">
        <f aca="false">SUMIF(POSGRADO!G$2:G$70,D114,POSGRADO!J$2:J$70)</f>
        <v>0</v>
      </c>
      <c r="Q114" s="123" t="n">
        <f aca="false">SUMIF(FIQ!G$2:G$20,D114,FIQ!J$2:J$20)</f>
        <v>0</v>
      </c>
      <c r="R114" s="140" t="n">
        <f aca="false">SUM(N114:Q114)</f>
        <v>0</v>
      </c>
      <c r="S114" s="141" t="s">
        <v>746</v>
      </c>
      <c r="T114" s="141" t="s">
        <v>746</v>
      </c>
      <c r="U114" s="141" t="s">
        <v>746</v>
      </c>
    </row>
    <row r="115" customFormat="false" ht="17.25" hidden="false" customHeight="true" outlineLevel="0" collapsed="false">
      <c r="A115" s="123" t="n">
        <f aca="false">ROW()-1</f>
        <v>114</v>
      </c>
      <c r="B115" s="36" t="s">
        <v>802</v>
      </c>
      <c r="C115" s="36" t="s">
        <v>225</v>
      </c>
      <c r="D115" s="36" t="s">
        <v>803</v>
      </c>
      <c r="E115" s="21" t="n">
        <v>10</v>
      </c>
      <c r="F115" s="137" t="n">
        <f aca="false">COUNTIF(Obligatorias!G$2:G$150,D115)</f>
        <v>0</v>
      </c>
      <c r="G115" s="137"/>
      <c r="H115" s="137" t="n">
        <f aca="false">COUNTIF('OPT-LIBRE'!G$2:G$95,D115)</f>
        <v>0</v>
      </c>
      <c r="I115" s="137"/>
      <c r="J115" s="137" t="n">
        <f aca="false">COUNTIF(POSGRADO!G$2:G$70,D115)</f>
        <v>0</v>
      </c>
      <c r="K115" s="137"/>
      <c r="L115" s="138" t="n">
        <f aca="false">COUNTIF(FIQ!G$2:G$20,D115)</f>
        <v>0</v>
      </c>
      <c r="M115" s="139" t="n">
        <f aca="false">F115+H115+J115+L115+(G115+I115+K115)/2</f>
        <v>0</v>
      </c>
      <c r="N115" s="137" t="n">
        <f aca="false">SUMIF(Obligatorias!G$2:G$150,D115,Obligatorias!J$2:J$135)</f>
        <v>0</v>
      </c>
      <c r="O115" s="123" t="n">
        <f aca="false">SUMIF('OPT-LIBRE'!G$2:G$77,D115,'OPT-LIBRE'!J$2:J$77)</f>
        <v>0</v>
      </c>
      <c r="P115" s="123" t="n">
        <f aca="false">SUMIF(POSGRADO!G$2:G$70,D115,POSGRADO!J$2:J$70)</f>
        <v>0</v>
      </c>
      <c r="Q115" s="123" t="n">
        <f aca="false">SUMIF(FIQ!G$2:G$20,D115,FIQ!J$2:J$20)</f>
        <v>0</v>
      </c>
      <c r="R115" s="140" t="n">
        <f aca="false">SUM(N115:Q115)</f>
        <v>0</v>
      </c>
      <c r="S115" s="141" t="s">
        <v>804</v>
      </c>
      <c r="T115" s="141" t="s">
        <v>804</v>
      </c>
    </row>
    <row r="116" customFormat="false" ht="12.75" hidden="false" customHeight="false" outlineLevel="0" collapsed="false">
      <c r="A116" s="123" t="n">
        <f aca="false">ROW()-1</f>
        <v>115</v>
      </c>
      <c r="B116" s="36" t="s">
        <v>657</v>
      </c>
      <c r="C116" s="36" t="s">
        <v>805</v>
      </c>
      <c r="D116" s="36" t="s">
        <v>806</v>
      </c>
      <c r="E116" s="21"/>
      <c r="F116" s="137" t="n">
        <f aca="false">COUNTIF(Obligatorias!G$2:G$150,D116)</f>
        <v>0</v>
      </c>
      <c r="G116" s="137"/>
      <c r="H116" s="137" t="n">
        <f aca="false">COUNTIF('OPT-LIBRE'!G$2:G$95,D116)</f>
        <v>0</v>
      </c>
      <c r="I116" s="137"/>
      <c r="J116" s="137" t="n">
        <f aca="false">COUNTIF(POSGRADO!G$2:G$70,D116)</f>
        <v>0</v>
      </c>
      <c r="K116" s="137" t="n">
        <v>1</v>
      </c>
      <c r="L116" s="138" t="n">
        <f aca="false">COUNTIF(FIQ!G$2:G$20,D116)</f>
        <v>0</v>
      </c>
      <c r="M116" s="139" t="n">
        <f aca="false">F116+H116+J116+L116+(G116+I116+K116)/2</f>
        <v>0.5</v>
      </c>
      <c r="N116" s="137" t="n">
        <f aca="false">SUMIF(Obligatorias!G$2:G$150,D116,Obligatorias!J$2:J$135)</f>
        <v>0</v>
      </c>
      <c r="O116" s="123" t="n">
        <f aca="false">SUMIF('OPT-LIBRE'!G$2:G$77,D116,'OPT-LIBRE'!J$2:J$77)</f>
        <v>0</v>
      </c>
      <c r="P116" s="123" t="n">
        <f aca="false">SUMIF(POSGRADO!G$2:G$70,D116,POSGRADO!J$2:J$70)+60/2</f>
        <v>30</v>
      </c>
      <c r="Q116" s="123" t="n">
        <f aca="false">SUMIF(FIQ!G$2:G$20,D116,FIQ!J$2:J$20)</f>
        <v>0</v>
      </c>
      <c r="R116" s="140" t="n">
        <f aca="false">SUM(N116:Q116)</f>
        <v>30</v>
      </c>
      <c r="S116" s="141"/>
      <c r="T116" s="141"/>
    </row>
    <row r="117" customFormat="false" ht="13.5" hidden="false" customHeight="true" outlineLevel="0" collapsed="false">
      <c r="A117" s="123" t="n">
        <f aca="false">ROW()-1</f>
        <v>116</v>
      </c>
      <c r="B117" s="36" t="s">
        <v>654</v>
      </c>
      <c r="C117" s="36" t="s">
        <v>807</v>
      </c>
      <c r="D117" s="36" t="s">
        <v>808</v>
      </c>
      <c r="E117" s="36"/>
      <c r="F117" s="137" t="n">
        <f aca="false">COUNTIF(Obligatorias!G$2:G$150,D117)</f>
        <v>0</v>
      </c>
      <c r="G117" s="137"/>
      <c r="H117" s="137" t="n">
        <f aca="false">COUNTIF('OPT-LIBRE'!G$2:G$95,D117)</f>
        <v>0</v>
      </c>
      <c r="I117" s="137"/>
      <c r="J117" s="137" t="n">
        <f aca="false">COUNTIF(POSGRADO!G$2:G$70,D117)</f>
        <v>0</v>
      </c>
      <c r="K117" s="137"/>
      <c r="L117" s="138" t="n">
        <f aca="false">COUNTIF(FIQ!G$2:G$20,D117)</f>
        <v>0</v>
      </c>
      <c r="M117" s="139" t="n">
        <f aca="false">F117+H117+J117+L117+(G117+I117+K117)/2</f>
        <v>0</v>
      </c>
      <c r="N117" s="137" t="n">
        <f aca="false">SUMIF(Obligatorias!G$2:G$150,D117,Obligatorias!J$2:J$135)</f>
        <v>0</v>
      </c>
      <c r="O117" s="123" t="n">
        <f aca="false">SUMIF('OPT-LIBRE'!G$2:G$77,D117,'OPT-LIBRE'!J$2:J$77)</f>
        <v>0</v>
      </c>
      <c r="P117" s="123" t="n">
        <f aca="false">SUMIF(POSGRADO!G$2:G$70,D117,POSGRADO!J$2:J$70)</f>
        <v>0</v>
      </c>
      <c r="Q117" s="123" t="n">
        <f aca="false">SUMIF(FIQ!G$2:G$20,D117,FIQ!J$2:J$20)</f>
        <v>0</v>
      </c>
      <c r="R117" s="140" t="n">
        <f aca="false">SUM(N117:Q117)</f>
        <v>0</v>
      </c>
      <c r="S117" s="141" t="s">
        <v>708</v>
      </c>
      <c r="T117" s="141" t="s">
        <v>708</v>
      </c>
    </row>
    <row r="118" customFormat="false" ht="16.5" hidden="false" customHeight="true" outlineLevel="0" collapsed="false">
      <c r="A118" s="123" t="n">
        <f aca="false">ROW()-1</f>
        <v>117</v>
      </c>
      <c r="B118" s="36" t="s">
        <v>809</v>
      </c>
      <c r="C118" s="36" t="s">
        <v>810</v>
      </c>
      <c r="D118" s="36" t="s">
        <v>811</v>
      </c>
      <c r="E118" s="36"/>
      <c r="F118" s="137" t="n">
        <f aca="false">COUNTIF(Obligatorias!G$2:G$150,D118)</f>
        <v>0</v>
      </c>
      <c r="G118" s="137"/>
      <c r="H118" s="137" t="n">
        <f aca="false">COUNTIF('OPT-LIBRE'!G$2:G$95,D118)</f>
        <v>0</v>
      </c>
      <c r="I118" s="137"/>
      <c r="J118" s="137" t="n">
        <f aca="false">COUNTIF(POSGRADO!G$2:G$70,D118)</f>
        <v>0</v>
      </c>
      <c r="K118" s="137"/>
      <c r="L118" s="138" t="n">
        <f aca="false">COUNTIF(FIQ!G$2:G$20,D118)</f>
        <v>0</v>
      </c>
      <c r="M118" s="139" t="n">
        <f aca="false">F118+H118+J118+L118+(G118+I118+K118)/2</f>
        <v>0</v>
      </c>
      <c r="N118" s="137" t="n">
        <f aca="false">SUMIF(Obligatorias!G$2:G$150,D118,Obligatorias!J$2:J$135)</f>
        <v>0</v>
      </c>
      <c r="O118" s="123" t="n">
        <f aca="false">SUMIF('OPT-LIBRE'!G$2:G$77,D118,'OPT-LIBRE'!J$2:J$77)</f>
        <v>0</v>
      </c>
      <c r="P118" s="123" t="n">
        <f aca="false">SUMIF(POSGRADO!G$2:G$70,D118,POSGRADO!J$2:J$70)</f>
        <v>0</v>
      </c>
      <c r="Q118" s="123" t="n">
        <f aca="false">SUMIF(FIQ!G$2:G$20,D118,FIQ!J$2:J$20)</f>
        <v>0</v>
      </c>
      <c r="R118" s="140" t="n">
        <f aca="false">SUM(N118:Q118)</f>
        <v>0</v>
      </c>
      <c r="S118" s="141" t="s">
        <v>804</v>
      </c>
      <c r="T118" s="141" t="s">
        <v>804</v>
      </c>
    </row>
    <row r="119" customFormat="false" ht="14.25" hidden="false" customHeight="true" outlineLevel="0" collapsed="false">
      <c r="A119" s="123" t="n">
        <f aca="false">ROW()-1</f>
        <v>118</v>
      </c>
      <c r="B119" s="36"/>
      <c r="C119" s="36" t="s">
        <v>812</v>
      </c>
      <c r="D119" s="21" t="s">
        <v>813</v>
      </c>
      <c r="E119" s="36"/>
      <c r="F119" s="137" t="n">
        <f aca="false">COUNTIF(Obligatorias!G$2:G$150,D119)</f>
        <v>0</v>
      </c>
      <c r="G119" s="137"/>
      <c r="H119" s="137" t="n">
        <f aca="false">COUNTIF('OPT-LIBRE'!G$2:G$95,D119)</f>
        <v>0</v>
      </c>
      <c r="I119" s="137"/>
      <c r="J119" s="137" t="n">
        <f aca="false">COUNTIF(POSGRADO!G$2:G$70,D119)</f>
        <v>0</v>
      </c>
      <c r="K119" s="146" t="n">
        <v>1</v>
      </c>
      <c r="L119" s="138" t="n">
        <f aca="false">COUNTIF(FIQ!G$2:G$20,D119)</f>
        <v>0</v>
      </c>
      <c r="M119" s="139" t="n">
        <f aca="false">F119+H119+J119+L119+(G119+I119+K119)/2</f>
        <v>0.5</v>
      </c>
      <c r="N119" s="137" t="n">
        <f aca="false">SUMIF(Obligatorias!G$2:G$150,D119,Obligatorias!J$2:J$135)</f>
        <v>0</v>
      </c>
      <c r="O119" s="123" t="n">
        <f aca="false">SUMIF('OPT-LIBRE'!G$2:G$77,D119,'OPT-LIBRE'!J$2:J$77)</f>
        <v>0</v>
      </c>
      <c r="P119" s="123" t="n">
        <f aca="false">SUMIF(POSGRADO!G$2:G$70,D119,POSGRADO!J$2:J$70)+60/2</f>
        <v>30</v>
      </c>
      <c r="Q119" s="123" t="n">
        <f aca="false">SUMIF(FIQ!G$2:G$20,D119,FIQ!J$2:J$20)</f>
        <v>0</v>
      </c>
      <c r="R119" s="140" t="n">
        <f aca="false">SUM(N119:Q119)</f>
        <v>30</v>
      </c>
      <c r="S119" s="141" t="s">
        <v>814</v>
      </c>
      <c r="T119" s="141"/>
      <c r="U119" s="159" t="s">
        <v>814</v>
      </c>
    </row>
    <row r="120" customFormat="false" ht="14.25" hidden="false" customHeight="true" outlineLevel="0" collapsed="false">
      <c r="A120" s="123" t="n">
        <f aca="false">ROW()-1</f>
        <v>119</v>
      </c>
      <c r="B120" s="121" t="s">
        <v>815</v>
      </c>
      <c r="C120" s="121" t="s">
        <v>816</v>
      </c>
      <c r="D120" s="121" t="s">
        <v>817</v>
      </c>
      <c r="E120" s="36"/>
      <c r="F120" s="137" t="n">
        <f aca="false">COUNTIF(Obligatorias!G$2:G$150,D120)</f>
        <v>0</v>
      </c>
      <c r="G120" s="137"/>
      <c r="H120" s="137" t="n">
        <f aca="false">COUNTIF('OPT-LIBRE'!G$2:G$95,D120)</f>
        <v>0</v>
      </c>
      <c r="I120" s="137"/>
      <c r="J120" s="137" t="n">
        <f aca="false">COUNTIF(POSGRADO!G$2:G$70,D120)</f>
        <v>0</v>
      </c>
      <c r="K120" s="146" t="n">
        <v>2</v>
      </c>
      <c r="L120" s="138" t="n">
        <f aca="false">COUNTIF(FIQ!G$2:G$20,D120)</f>
        <v>0</v>
      </c>
      <c r="M120" s="139" t="n">
        <f aca="false">F120+H120+J120+L120+(G120+I120+K120)/2</f>
        <v>1</v>
      </c>
      <c r="N120" s="137" t="n">
        <f aca="false">SUMIF(Obligatorias!G$2:G$150,D120,Obligatorias!J$2:J$135)</f>
        <v>0</v>
      </c>
      <c r="O120" s="123" t="n">
        <f aca="false">SUMIF('OPT-LIBRE'!G$2:G$77,D120,'OPT-LIBRE'!J$2:J$77)</f>
        <v>0</v>
      </c>
      <c r="P120" s="123" t="n">
        <f aca="false">SUMIF(POSGRADO!G$2:G$70,D120,POSGRADO!J$2:J$70)+60/2+60/2</f>
        <v>60</v>
      </c>
      <c r="Q120" s="123" t="n">
        <f aca="false">SUMIF(FIQ!G$2:G$20,D120,FIQ!J$2:J$20)</f>
        <v>0</v>
      </c>
      <c r="R120" s="140" t="n">
        <f aca="false">SUM(N120:Q120)</f>
        <v>60</v>
      </c>
      <c r="S120" s="141" t="s">
        <v>814</v>
      </c>
      <c r="T120" s="141"/>
      <c r="U120" s="159" t="s">
        <v>814</v>
      </c>
    </row>
    <row r="121" customFormat="false" ht="14.25" hidden="false" customHeight="true" outlineLevel="0" collapsed="false">
      <c r="A121" s="123" t="n">
        <f aca="false">ROW()-1</f>
        <v>120</v>
      </c>
      <c r="B121" s="121"/>
      <c r="C121" s="121" t="s">
        <v>768</v>
      </c>
      <c r="D121" s="121" t="s">
        <v>818</v>
      </c>
      <c r="E121" s="36" t="n">
        <v>10</v>
      </c>
      <c r="F121" s="137" t="n">
        <f aca="false">COUNTIF(Obligatorias!G$2:G$150,D121)</f>
        <v>0</v>
      </c>
      <c r="G121" s="137"/>
      <c r="H121" s="137" t="n">
        <f aca="false">COUNTIF('OPT-LIBRE'!G$2:G$95,D121)</f>
        <v>0</v>
      </c>
      <c r="I121" s="137"/>
      <c r="J121" s="137" t="n">
        <f aca="false">COUNTIF(POSGRADO!G$2:G$70,D121)</f>
        <v>0</v>
      </c>
      <c r="K121" s="137"/>
      <c r="L121" s="138" t="n">
        <f aca="false">COUNTIF(FIQ!G$2:G$20,D121)</f>
        <v>0</v>
      </c>
      <c r="M121" s="139" t="n">
        <f aca="false">F121+H121+J121+L121+(G121+I121+K121)/2</f>
        <v>0</v>
      </c>
      <c r="N121" s="137" t="n">
        <f aca="false">SUMIF(Obligatorias!G$2:G$150,D121,Obligatorias!J$2:J$135)</f>
        <v>0</v>
      </c>
      <c r="O121" s="123" t="n">
        <f aca="false">SUMIF('OPT-LIBRE'!G$2:G$77,D121,'OPT-LIBRE'!J$2:J$77)</f>
        <v>0</v>
      </c>
      <c r="P121" s="123" t="n">
        <f aca="false">SUMIF(POSGRADO!G$2:G$70,D121,POSGRADO!J$2:J$70)</f>
        <v>0</v>
      </c>
      <c r="Q121" s="123" t="n">
        <f aca="false">SUMIF(FIQ!G$2:G$20,D121,FIQ!J$2:J$20)</f>
        <v>0</v>
      </c>
      <c r="R121" s="140" t="n">
        <f aca="false">SUM(N121:Q121)</f>
        <v>0</v>
      </c>
      <c r="S121" s="141" t="s">
        <v>804</v>
      </c>
      <c r="T121" s="141"/>
    </row>
    <row r="122" customFormat="false" ht="14.25" hidden="false" customHeight="true" outlineLevel="0" collapsed="false">
      <c r="A122" s="123" t="n">
        <f aca="false">ROW()-1</f>
        <v>121</v>
      </c>
      <c r="B122" s="121"/>
      <c r="C122" s="121" t="s">
        <v>819</v>
      </c>
      <c r="D122" s="121" t="s">
        <v>820</v>
      </c>
      <c r="E122" s="36" t="n">
        <v>10</v>
      </c>
      <c r="F122" s="137" t="n">
        <f aca="false">COUNTIF(Obligatorias!G$2:G$150,D122)</f>
        <v>0</v>
      </c>
      <c r="G122" s="137"/>
      <c r="H122" s="137" t="n">
        <f aca="false">COUNTIF('OPT-LIBRE'!G$2:G$95,D122)</f>
        <v>0</v>
      </c>
      <c r="I122" s="137"/>
      <c r="J122" s="137" t="n">
        <f aca="false">COUNTIF(POSGRADO!G$2:G$70,D122)</f>
        <v>0</v>
      </c>
      <c r="K122" s="137"/>
      <c r="L122" s="138" t="n">
        <f aca="false">COUNTIF(FIQ!G$2:G$20,D122)</f>
        <v>0</v>
      </c>
      <c r="M122" s="139" t="n">
        <f aca="false">F122+H122+J122+L122+(G122+I122+K122)/2</f>
        <v>0</v>
      </c>
      <c r="N122" s="137" t="n">
        <f aca="false">SUMIF(Obligatorias!G$2:G$150,D122,Obligatorias!J$2:J$135)</f>
        <v>0</v>
      </c>
      <c r="O122" s="123" t="n">
        <f aca="false">SUMIF('OPT-LIBRE'!G$2:G$77,D122,'OPT-LIBRE'!J$2:J$77)</f>
        <v>0</v>
      </c>
      <c r="P122" s="123" t="n">
        <f aca="false">SUMIF(POSGRADO!G$2:G$70,D122,POSGRADO!J$2:J$70)</f>
        <v>0</v>
      </c>
      <c r="Q122" s="123" t="n">
        <f aca="false">SUMIF(FIQ!G$2:G$20,D122,FIQ!J$2:J$20)</f>
        <v>0</v>
      </c>
      <c r="R122" s="140" t="n">
        <f aca="false">SUM(N122:Q122)</f>
        <v>0</v>
      </c>
      <c r="S122" s="141" t="s">
        <v>804</v>
      </c>
      <c r="T122" s="141"/>
    </row>
    <row r="123" customFormat="false" ht="14.25" hidden="false" customHeight="true" outlineLevel="0" collapsed="false">
      <c r="A123" s="123" t="n">
        <f aca="false">ROW()-1</f>
        <v>122</v>
      </c>
      <c r="B123" s="121" t="s">
        <v>821</v>
      </c>
      <c r="C123" s="121" t="s">
        <v>822</v>
      </c>
      <c r="D123" s="121" t="s">
        <v>823</v>
      </c>
      <c r="E123" s="36" t="n">
        <v>20</v>
      </c>
      <c r="F123" s="137" t="n">
        <f aca="false">COUNTIF(Obligatorias!G$2:G$150,D123)</f>
        <v>0</v>
      </c>
      <c r="G123" s="137"/>
      <c r="H123" s="137" t="n">
        <f aca="false">COUNTIF('OPT-LIBRE'!G$2:G$95,D123)</f>
        <v>0</v>
      </c>
      <c r="I123" s="137"/>
      <c r="J123" s="137" t="n">
        <f aca="false">COUNTIF(POSGRADO!G$2:G$70,D123)</f>
        <v>0</v>
      </c>
      <c r="K123" s="137"/>
      <c r="L123" s="138" t="n">
        <f aca="false">COUNTIF(FIQ!G$2:G$20,D123)</f>
        <v>0</v>
      </c>
      <c r="M123" s="139" t="n">
        <f aca="false">F123+H123+J123+L123+(G123+I123+K123)/2</f>
        <v>0</v>
      </c>
      <c r="N123" s="137" t="n">
        <f aca="false">SUMIF(Obligatorias!G$2:G$150,D123,Obligatorias!J$2:J$135)</f>
        <v>0</v>
      </c>
      <c r="O123" s="123" t="n">
        <f aca="false">SUMIF('OPT-LIBRE'!G$2:G$77,D123,'OPT-LIBRE'!J$2:J$77)</f>
        <v>0</v>
      </c>
      <c r="P123" s="123" t="n">
        <f aca="false">SUMIF(POSGRADO!G$2:G$70,D123,POSGRADO!J$2:J$70)</f>
        <v>0</v>
      </c>
      <c r="Q123" s="123" t="n">
        <f aca="false">SUMIF(FIQ!G$2:G$20,D123,FIQ!J$2:J$20)</f>
        <v>0</v>
      </c>
      <c r="R123" s="140" t="n">
        <f aca="false">SUM(N123:Q123)</f>
        <v>0</v>
      </c>
      <c r="S123" s="141" t="s">
        <v>804</v>
      </c>
      <c r="T123" s="141"/>
    </row>
    <row r="124" customFormat="false" ht="14.25" hidden="false" customHeight="true" outlineLevel="0" collapsed="false">
      <c r="A124" s="123" t="n">
        <f aca="false">ROW()-1</f>
        <v>123</v>
      </c>
      <c r="B124" s="121"/>
      <c r="C124" s="121" t="s">
        <v>824</v>
      </c>
      <c r="D124" s="121" t="s">
        <v>825</v>
      </c>
      <c r="E124" s="36" t="n">
        <v>10</v>
      </c>
      <c r="F124" s="137" t="n">
        <f aca="false">COUNTIF(Obligatorias!G$2:G$150,D124)</f>
        <v>0</v>
      </c>
      <c r="G124" s="137"/>
      <c r="H124" s="137" t="n">
        <f aca="false">COUNTIF('OPT-LIBRE'!G$2:G$95,D124)</f>
        <v>0</v>
      </c>
      <c r="I124" s="137"/>
      <c r="J124" s="137" t="n">
        <f aca="false">COUNTIF(POSGRADO!G$2:G$70,D124)</f>
        <v>0</v>
      </c>
      <c r="K124" s="137"/>
      <c r="L124" s="138" t="n">
        <f aca="false">COUNTIF(FIQ!G$2:G$20,D124)</f>
        <v>0</v>
      </c>
      <c r="M124" s="139" t="n">
        <f aca="false">F124+H124+J124+L124+(G124+I124+K124)/2</f>
        <v>0</v>
      </c>
      <c r="N124" s="137" t="n">
        <f aca="false">SUMIF(Obligatorias!G$2:G$150,D124,Obligatorias!J$2:J$135)</f>
        <v>0</v>
      </c>
      <c r="O124" s="123" t="n">
        <f aca="false">SUMIF('OPT-LIBRE'!G$2:G$77,D124,'OPT-LIBRE'!J$2:J$77)</f>
        <v>0</v>
      </c>
      <c r="P124" s="123" t="n">
        <f aca="false">SUMIF(POSGRADO!G$2:G$70,D124,POSGRADO!J$2:J$70)</f>
        <v>0</v>
      </c>
      <c r="Q124" s="123" t="n">
        <f aca="false">SUMIF(FIQ!G$2:G$20,D124,FIQ!J$2:J$20)</f>
        <v>0</v>
      </c>
      <c r="R124" s="140" t="n">
        <f aca="false">SUM(N124:Q124)</f>
        <v>0</v>
      </c>
      <c r="S124" s="141" t="s">
        <v>804</v>
      </c>
      <c r="T124" s="141"/>
    </row>
    <row r="125" customFormat="false" ht="14.25" hidden="false" customHeight="true" outlineLevel="0" collapsed="false">
      <c r="A125" s="123" t="n">
        <f aca="false">ROW()-1</f>
        <v>124</v>
      </c>
      <c r="B125" s="121" t="s">
        <v>826</v>
      </c>
      <c r="C125" s="121" t="s">
        <v>827</v>
      </c>
      <c r="D125" s="121" t="s">
        <v>235</v>
      </c>
      <c r="E125" s="36" t="n">
        <v>20</v>
      </c>
      <c r="F125" s="137" t="n">
        <f aca="false">COUNTIF(Obligatorias!G$2:G$150,D125)</f>
        <v>1</v>
      </c>
      <c r="G125" s="137"/>
      <c r="H125" s="137" t="n">
        <f aca="false">COUNTIF('OPT-LIBRE'!G$2:G$95,D125)</f>
        <v>0</v>
      </c>
      <c r="I125" s="137"/>
      <c r="J125" s="137" t="n">
        <f aca="false">COUNTIF(POSGRADO!G$2:G$70,D125)</f>
        <v>0</v>
      </c>
      <c r="K125" s="137"/>
      <c r="L125" s="138" t="n">
        <f aca="false">COUNTIF(FIQ!G$2:G$20,D125)</f>
        <v>1</v>
      </c>
      <c r="M125" s="139" t="n">
        <f aca="false">F125+H125+J125+L125+(G125+I125+K125)/2</f>
        <v>2</v>
      </c>
      <c r="N125" s="137" t="n">
        <f aca="false">SUMIF(Obligatorias!G$2:G$150,D125,Obligatorias!J$2:J$135)</f>
        <v>64</v>
      </c>
      <c r="O125" s="123" t="n">
        <f aca="false">SUMIF('OPT-LIBRE'!G$2:G$77,D125,'OPT-LIBRE'!J$2:J$77)</f>
        <v>0</v>
      </c>
      <c r="P125" s="123" t="n">
        <f aca="false">SUMIF(POSGRADO!G$2:G$70,D125,POSGRADO!J$2:J$70)</f>
        <v>0</v>
      </c>
      <c r="Q125" s="123" t="n">
        <f aca="false">SUMIF(FIQ!G$2:G$20,D125,FIQ!J$2:J$20)</f>
        <v>75</v>
      </c>
      <c r="R125" s="140" t="n">
        <f aca="false">SUM(N125:Q125)</f>
        <v>139</v>
      </c>
      <c r="S125" s="141"/>
      <c r="T125" s="141"/>
    </row>
    <row r="126" customFormat="false" ht="14.25" hidden="false" customHeight="true" outlineLevel="0" collapsed="false">
      <c r="A126" s="123" t="n">
        <f aca="false">ROW()-1</f>
        <v>125</v>
      </c>
      <c r="B126" s="121" t="s">
        <v>775</v>
      </c>
      <c r="C126" s="121" t="s">
        <v>206</v>
      </c>
      <c r="D126" s="121" t="s">
        <v>207</v>
      </c>
      <c r="E126" s="36" t="n">
        <v>40</v>
      </c>
      <c r="F126" s="137" t="n">
        <f aca="false">COUNTIF(Obligatorias!G$2:G$150,D126)</f>
        <v>1</v>
      </c>
      <c r="G126" s="137"/>
      <c r="H126" s="137" t="n">
        <f aca="false">COUNTIF('OPT-LIBRE'!G$2:G$95,D126)</f>
        <v>1</v>
      </c>
      <c r="I126" s="144" t="n">
        <v>1</v>
      </c>
      <c r="J126" s="137" t="n">
        <f aca="false">COUNTIF(POSGRADO!G$2:G$70,D126)</f>
        <v>0</v>
      </c>
      <c r="K126" s="137"/>
      <c r="L126" s="138" t="n">
        <f aca="false">COUNTIF(FIQ!G$2:G$20,D126)</f>
        <v>0</v>
      </c>
      <c r="M126" s="139" t="n">
        <f aca="false">F126+H126+J126+L126+(G126+I126+K126)/2</f>
        <v>2.5</v>
      </c>
      <c r="N126" s="137" t="n">
        <f aca="false">SUMIF(Obligatorias!G$2:G$150,D126,Obligatorias!J$2:J$135)</f>
        <v>96</v>
      </c>
      <c r="O126" s="123" t="n">
        <f aca="false">SUMIF('OPT-LIBRE'!G$2:G$77,D126,'OPT-LIBRE'!J$2:J$77)+64/2</f>
        <v>56</v>
      </c>
      <c r="P126" s="123" t="n">
        <f aca="false">SUMIF(POSGRADO!G$2:G$70,D126,POSGRADO!J$2:J$70)</f>
        <v>0</v>
      </c>
      <c r="Q126" s="123" t="n">
        <f aca="false">SUMIF(FIQ!G$2:G$20,D126,FIQ!J$2:J$20)</f>
        <v>0</v>
      </c>
      <c r="R126" s="140" t="n">
        <f aca="false">SUM(N126:Q126)</f>
        <v>152</v>
      </c>
      <c r="S126" s="141"/>
      <c r="T126" s="141" t="s">
        <v>828</v>
      </c>
    </row>
    <row r="127" customFormat="false" ht="14.25" hidden="false" customHeight="true" outlineLevel="0" collapsed="false">
      <c r="A127" s="123" t="n">
        <f aca="false">ROW()-1</f>
        <v>126</v>
      </c>
      <c r="B127" s="121" t="s">
        <v>826</v>
      </c>
      <c r="C127" s="121" t="s">
        <v>829</v>
      </c>
      <c r="D127" s="121" t="s">
        <v>830</v>
      </c>
      <c r="E127" s="36" t="n">
        <v>20</v>
      </c>
      <c r="F127" s="137" t="n">
        <f aca="false">COUNTIF(Obligatorias!G$2:G$150,D127)</f>
        <v>0</v>
      </c>
      <c r="G127" s="137"/>
      <c r="H127" s="137" t="n">
        <f aca="false">COUNTIF('OPT-LIBRE'!G$2:G$95,D127)</f>
        <v>0</v>
      </c>
      <c r="I127" s="137"/>
      <c r="J127" s="137" t="n">
        <f aca="false">COUNTIF(POSGRADO!G$2:G$70,D127)</f>
        <v>0</v>
      </c>
      <c r="K127" s="137"/>
      <c r="L127" s="138" t="n">
        <f aca="false">COUNTIF(FIQ!G$2:G$20,D127)</f>
        <v>0</v>
      </c>
      <c r="M127" s="139" t="n">
        <f aca="false">F127+H127+J127+L127+(G127+I127+K127)/2</f>
        <v>0</v>
      </c>
      <c r="N127" s="137" t="n">
        <f aca="false">SUMIF(Obligatorias!G$2:G$150,D127,Obligatorias!J$2:J$135)</f>
        <v>0</v>
      </c>
      <c r="O127" s="123" t="n">
        <f aca="false">SUMIF('OPT-LIBRE'!G$2:G$77,D127,'OPT-LIBRE'!J$2:J$77)</f>
        <v>0</v>
      </c>
      <c r="P127" s="123" t="n">
        <f aca="false">SUMIF(POSGRADO!G$2:G$70,D127,POSGRADO!J$2:J$70)</f>
        <v>0</v>
      </c>
      <c r="Q127" s="123" t="n">
        <f aca="false">SUMIF(FIQ!G$2:G$20,D127,FIQ!J$2:J$20)</f>
        <v>0</v>
      </c>
      <c r="R127" s="140" t="n">
        <f aca="false">SUM(N127:Q127)</f>
        <v>0</v>
      </c>
      <c r="S127" s="141"/>
      <c r="T127" s="141"/>
    </row>
    <row r="128" customFormat="false" ht="14.25" hidden="false" customHeight="true" outlineLevel="0" collapsed="false">
      <c r="A128" s="123" t="n">
        <f aca="false">ROW()-1</f>
        <v>127</v>
      </c>
      <c r="B128" s="121" t="s">
        <v>831</v>
      </c>
      <c r="C128" s="121" t="s">
        <v>832</v>
      </c>
      <c r="D128" s="121" t="s">
        <v>833</v>
      </c>
      <c r="E128" s="36" t="n">
        <v>20</v>
      </c>
      <c r="F128" s="137" t="n">
        <f aca="false">COUNTIF(Obligatorias!G$2:G$150,D128)</f>
        <v>0</v>
      </c>
      <c r="G128" s="137"/>
      <c r="H128" s="137" t="n">
        <f aca="false">COUNTIF('OPT-LIBRE'!G$2:G$95,D128)</f>
        <v>0</v>
      </c>
      <c r="I128" s="137"/>
      <c r="J128" s="137" t="n">
        <f aca="false">COUNTIF(POSGRADO!G$2:G$70,D128)</f>
        <v>0</v>
      </c>
      <c r="K128" s="137"/>
      <c r="L128" s="138" t="n">
        <f aca="false">COUNTIF(FIQ!G$2:G$20,D128)</f>
        <v>0</v>
      </c>
      <c r="M128" s="139" t="n">
        <f aca="false">F128+H128+J128+L128+(G128+I128+K128)/2</f>
        <v>0</v>
      </c>
      <c r="N128" s="137" t="n">
        <f aca="false">SUMIF(Obligatorias!G$2:G$150,D128,Obligatorias!J$2:J$135)</f>
        <v>0</v>
      </c>
      <c r="O128" s="123" t="n">
        <f aca="false">SUMIF('OPT-LIBRE'!G$2:G$77,D128,'OPT-LIBRE'!J$2:J$77)</f>
        <v>0</v>
      </c>
      <c r="P128" s="123" t="n">
        <f aca="false">SUMIF(POSGRADO!G$2:G$70,D128,POSGRADO!J$2:J$70)</f>
        <v>0</v>
      </c>
      <c r="Q128" s="123" t="n">
        <f aca="false">SUMIF(FIQ!G$2:G$20,D128,FIQ!J$2:J$20)</f>
        <v>0</v>
      </c>
      <c r="R128" s="140" t="n">
        <f aca="false">SUM(N128:Q128)</f>
        <v>0</v>
      </c>
      <c r="S128" s="141"/>
      <c r="T128" s="141"/>
    </row>
    <row r="129" customFormat="false" ht="14.25" hidden="false" customHeight="true" outlineLevel="0" collapsed="false">
      <c r="A129" s="123" t="n">
        <f aca="false">ROW()-1</f>
        <v>128</v>
      </c>
      <c r="B129" s="121"/>
      <c r="C129" s="121" t="s">
        <v>121</v>
      </c>
      <c r="D129" s="121" t="s">
        <v>581</v>
      </c>
      <c r="E129" s="36"/>
      <c r="F129" s="137" t="n">
        <f aca="false">COUNTIF(Obligatorias!G$2:G$150,D129)</f>
        <v>0</v>
      </c>
      <c r="G129" s="137"/>
      <c r="H129" s="137" t="n">
        <f aca="false">COUNTIF('OPT-LIBRE'!G$2:G$95,D129)</f>
        <v>1</v>
      </c>
      <c r="I129" s="137"/>
      <c r="J129" s="137" t="n">
        <f aca="false">COUNTIF(POSGRADO!G$2:G$70,D129)</f>
        <v>0</v>
      </c>
      <c r="K129" s="137"/>
      <c r="L129" s="138" t="n">
        <f aca="false">COUNTIF(FIQ!G$2:G$20,D129)</f>
        <v>0</v>
      </c>
      <c r="M129" s="139" t="n">
        <f aca="false">F129+H129+J129+L129+(G129+I129+K129)/2</f>
        <v>1</v>
      </c>
      <c r="N129" s="137" t="n">
        <f aca="false">SUMIF(Obligatorias!G$2:G$150,D129,Obligatorias!J$2:J$135)</f>
        <v>0</v>
      </c>
      <c r="O129" s="123" t="n">
        <f aca="false">SUMIF('OPT-LIBRE'!G$2:G$77,D129,'OPT-LIBRE'!J$2:J$77)</f>
        <v>64</v>
      </c>
      <c r="P129" s="123" t="n">
        <f aca="false">SUMIF(POSGRADO!G$2:G$70,D129,POSGRADO!J$2:J$70)</f>
        <v>0</v>
      </c>
      <c r="Q129" s="123" t="n">
        <f aca="false">SUMIF(FIQ!G$2:G$20,D129,FIQ!J$2:J$20)</f>
        <v>0</v>
      </c>
      <c r="R129" s="140" t="n">
        <f aca="false">SUM(N129:Q129)</f>
        <v>64</v>
      </c>
      <c r="S129" s="141"/>
      <c r="T129" s="141"/>
    </row>
    <row r="130" customFormat="false" ht="14.25" hidden="false" customHeight="true" outlineLevel="0" collapsed="false">
      <c r="A130" s="123" t="n">
        <f aca="false">ROW()-1</f>
        <v>129</v>
      </c>
      <c r="B130" s="121" t="s">
        <v>826</v>
      </c>
      <c r="C130" s="121" t="s">
        <v>66</v>
      </c>
      <c r="D130" s="121" t="s">
        <v>67</v>
      </c>
      <c r="E130" s="36" t="n">
        <v>40</v>
      </c>
      <c r="F130" s="137" t="n">
        <f aca="false">COUNTIF(Obligatorias!G$2:G$150,D130)</f>
        <v>2</v>
      </c>
      <c r="G130" s="137"/>
      <c r="H130" s="137" t="n">
        <f aca="false">COUNTIF('OPT-LIBRE'!G$2:G$95,D130)</f>
        <v>0</v>
      </c>
      <c r="I130" s="137"/>
      <c r="J130" s="137" t="n">
        <f aca="false">COUNTIF(POSGRADO!G$2:G$70,D130)</f>
        <v>0</v>
      </c>
      <c r="K130" s="137"/>
      <c r="L130" s="138" t="n">
        <f aca="false">COUNTIF(FIQ!G$2:G$20,D130)</f>
        <v>0</v>
      </c>
      <c r="M130" s="139" t="n">
        <f aca="false">F130+H130+J130+L130+(G130+I130+K130)/2</f>
        <v>2</v>
      </c>
      <c r="N130" s="137" t="n">
        <f aca="false">SUMIF(Obligatorias!G$2:G$150,D130,Obligatorias!J$2:J$135)</f>
        <v>128</v>
      </c>
      <c r="O130" s="123" t="n">
        <f aca="false">SUMIF('OPT-LIBRE'!G$2:G$77,D130,'OPT-LIBRE'!J$2:J$77)</f>
        <v>0</v>
      </c>
      <c r="P130" s="123" t="n">
        <f aca="false">SUMIF(POSGRADO!G$2:G$70,D130,POSGRADO!J$2:J$70)</f>
        <v>0</v>
      </c>
      <c r="Q130" s="123" t="n">
        <f aca="false">SUMIF(FIQ!G$2:G$20,D130,FIQ!J$2:J$20)</f>
        <v>0</v>
      </c>
      <c r="R130" s="140" t="n">
        <f aca="false">SUM(N130:Q130)</f>
        <v>128</v>
      </c>
      <c r="S130" s="141"/>
      <c r="T130" s="141"/>
    </row>
    <row r="131" customFormat="false" ht="13.5" hidden="false" customHeight="true" outlineLevel="0" collapsed="false">
      <c r="A131" s="123" t="n">
        <f aca="false">ROW()-1</f>
        <v>130</v>
      </c>
      <c r="B131" s="121" t="s">
        <v>700</v>
      </c>
      <c r="C131" s="121" t="s">
        <v>834</v>
      </c>
      <c r="D131" s="121" t="s">
        <v>835</v>
      </c>
      <c r="E131" s="36"/>
      <c r="F131" s="137" t="n">
        <f aca="false">COUNTIF(Obligatorias!G$2:G$150,D131)</f>
        <v>0</v>
      </c>
      <c r="G131" s="137"/>
      <c r="H131" s="137" t="n">
        <f aca="false">COUNTIF('OPT-LIBRE'!G$2:G$95,D131)</f>
        <v>0</v>
      </c>
      <c r="I131" s="137"/>
      <c r="J131" s="137" t="n">
        <f aca="false">COUNTIF(POSGRADO!G$2:G$70,D131)</f>
        <v>0</v>
      </c>
      <c r="K131" s="137"/>
      <c r="L131" s="138" t="n">
        <f aca="false">COUNTIF(FIQ!G$2:G$20,D131)</f>
        <v>0</v>
      </c>
      <c r="M131" s="139" t="n">
        <f aca="false">F131+H131+J131+L131+(G131+I131+K131)/2</f>
        <v>0</v>
      </c>
      <c r="N131" s="137" t="n">
        <f aca="false">SUMIF(Obligatorias!G$2:G$150,D131,Obligatorias!J$2:J$135)</f>
        <v>0</v>
      </c>
      <c r="O131" s="123" t="n">
        <f aca="false">SUMIF('OPT-LIBRE'!G$2:G$77,D131,'OPT-LIBRE'!J$2:J$77)</f>
        <v>0</v>
      </c>
      <c r="P131" s="123" t="n">
        <f aca="false">SUMIF(POSGRADO!G$2:G$70,D131,POSGRADO!J$2:J$70)</f>
        <v>0</v>
      </c>
      <c r="Q131" s="123" t="n">
        <f aca="false">SUMIF(FIQ!G$2:G$20,D131,FIQ!J$2:J$20)</f>
        <v>0</v>
      </c>
      <c r="R131" s="140" t="n">
        <f aca="false">SUM(N131:Q131)</f>
        <v>0</v>
      </c>
      <c r="S131" s="141" t="s">
        <v>804</v>
      </c>
      <c r="T131" s="141"/>
    </row>
    <row r="132" s="35" customFormat="true" ht="13.5" hidden="false" customHeight="true" outlineLevel="0" collapsed="false">
      <c r="A132" s="123" t="n">
        <f aca="false">ROW()-1</f>
        <v>131</v>
      </c>
      <c r="B132" s="28"/>
      <c r="C132" s="28" t="s">
        <v>111</v>
      </c>
      <c r="D132" s="28" t="s">
        <v>112</v>
      </c>
      <c r="E132" s="163" t="n">
        <v>40</v>
      </c>
      <c r="F132" s="137" t="n">
        <f aca="false">COUNTIF(Obligatorias!G$2:G$150,D132)</f>
        <v>3</v>
      </c>
      <c r="G132" s="137"/>
      <c r="H132" s="137" t="n">
        <f aca="false">COUNTIF('OPT-LIBRE'!G$2:G$95,D132)</f>
        <v>0</v>
      </c>
      <c r="I132" s="137"/>
      <c r="J132" s="137" t="n">
        <f aca="false">COUNTIF(POSGRADO!G$2:G$70,D132)</f>
        <v>0</v>
      </c>
      <c r="K132" s="137"/>
      <c r="L132" s="138" t="n">
        <f aca="false">COUNTIF(FIQ!G$2:G$20,D132)</f>
        <v>0</v>
      </c>
      <c r="M132" s="139" t="n">
        <f aca="false">F132+H132+J132+L132+(G132+I132+K132)/2</f>
        <v>3</v>
      </c>
      <c r="N132" s="137" t="n">
        <f aca="false">SUMIF(Obligatorias!G$2:G$150,D132,Obligatorias!J$2:J$135)</f>
        <v>222</v>
      </c>
      <c r="O132" s="123" t="n">
        <f aca="false">SUMIF('OPT-LIBRE'!G$2:G$77,D132,'OPT-LIBRE'!J$2:J$77)</f>
        <v>0</v>
      </c>
      <c r="P132" s="123" t="n">
        <f aca="false">SUMIF(POSGRADO!G$2:G$70,D132,POSGRADO!J$2:J$70)</f>
        <v>0</v>
      </c>
      <c r="Q132" s="123" t="n">
        <f aca="false">SUMIF(FIQ!G$2:G$20,D132,FIQ!J$2:J$20)</f>
        <v>0</v>
      </c>
      <c r="R132" s="164" t="n">
        <f aca="false">SUM(N132:Q132)</f>
        <v>222</v>
      </c>
      <c r="S132" s="165"/>
      <c r="T132" s="95"/>
      <c r="U132" s="95"/>
      <c r="V132" s="95"/>
      <c r="W132" s="95"/>
      <c r="X132" s="95"/>
      <c r="Y132" s="95"/>
      <c r="Z132" s="95"/>
      <c r="AA132" s="95"/>
      <c r="AB132" s="95"/>
      <c r="AC132" s="95"/>
      <c r="AD132" s="95"/>
      <c r="AE132" s="95"/>
      <c r="AF132" s="95"/>
      <c r="AG132" s="95"/>
      <c r="AH132" s="95"/>
      <c r="AI132" s="95"/>
      <c r="AJ132" s="95"/>
      <c r="AK132" s="95"/>
      <c r="AL132" s="95"/>
      <c r="AM132" s="95"/>
      <c r="AN132" s="95"/>
      <c r="AO132" s="95"/>
      <c r="AP132" s="95"/>
      <c r="AQ132" s="95"/>
      <c r="AR132" s="95"/>
      <c r="AS132" s="95"/>
      <c r="AT132" s="95"/>
      <c r="AU132" s="95"/>
      <c r="AV132" s="95"/>
      <c r="AW132" s="95"/>
      <c r="AX132" s="95"/>
      <c r="AY132" s="95"/>
      <c r="AZ132" s="95"/>
      <c r="BA132" s="95"/>
      <c r="BB132" s="95"/>
      <c r="BC132" s="95"/>
      <c r="BD132" s="95"/>
      <c r="BE132" s="95"/>
      <c r="BF132" s="95"/>
      <c r="BG132" s="95"/>
      <c r="BH132" s="95"/>
      <c r="BI132" s="95"/>
      <c r="BJ132" s="95"/>
      <c r="BK132" s="95"/>
      <c r="BL132" s="95"/>
      <c r="BM132" s="95"/>
      <c r="BN132" s="95"/>
      <c r="BO132" s="95"/>
      <c r="BP132" s="95"/>
      <c r="BQ132" s="95"/>
      <c r="BR132" s="95"/>
      <c r="BS132" s="95"/>
      <c r="BT132" s="95"/>
      <c r="BU132" s="95"/>
      <c r="BV132" s="95"/>
      <c r="BW132" s="95"/>
      <c r="BX132" s="95"/>
      <c r="BY132" s="95"/>
      <c r="BZ132" s="95"/>
      <c r="CA132" s="95"/>
      <c r="CB132" s="95"/>
      <c r="CC132" s="95"/>
      <c r="CD132" s="95"/>
      <c r="CE132" s="95"/>
      <c r="CF132" s="95"/>
      <c r="CG132" s="95"/>
      <c r="CH132" s="95"/>
      <c r="CI132" s="95"/>
      <c r="CJ132" s="95"/>
      <c r="CK132" s="95"/>
      <c r="CL132" s="95"/>
      <c r="CM132" s="95"/>
      <c r="CN132" s="95"/>
      <c r="CO132" s="95"/>
      <c r="CP132" s="166"/>
    </row>
    <row r="133" s="95" customFormat="true" ht="13.5" hidden="false" customHeight="true" outlineLevel="0" collapsed="false">
      <c r="A133" s="123" t="n">
        <f aca="false">ROW()-1</f>
        <v>132</v>
      </c>
      <c r="B133" s="37"/>
      <c r="C133" s="167" t="s">
        <v>468</v>
      </c>
      <c r="D133" s="167" t="s">
        <v>469</v>
      </c>
      <c r="E133" s="168"/>
      <c r="F133" s="137" t="n">
        <f aca="false">COUNTIF(Obligatorias!G$2:G$150,D133)</f>
        <v>0</v>
      </c>
      <c r="G133" s="137"/>
      <c r="H133" s="137" t="n">
        <f aca="false">COUNTIF('OPT-LIBRE'!G$2:G$95,D133)</f>
        <v>1</v>
      </c>
      <c r="I133" s="137"/>
      <c r="J133" s="137" t="n">
        <f aca="false">COUNTIF(POSGRADO!G$2:G$70,D133)</f>
        <v>0</v>
      </c>
      <c r="K133" s="137"/>
      <c r="L133" s="138" t="n">
        <f aca="false">COUNTIF(FIQ!G$2:G$20,D133)</f>
        <v>0</v>
      </c>
      <c r="M133" s="139" t="n">
        <f aca="false">F133+H133+J133+L133+(G133+I133+K133)/2</f>
        <v>1</v>
      </c>
      <c r="N133" s="137" t="n">
        <f aca="false">SUMIF(Obligatorias!G$2:G$150,D133,Obligatorias!J$2:J$135)</f>
        <v>0</v>
      </c>
      <c r="O133" s="123" t="n">
        <f aca="false">SUMIF('OPT-LIBRE'!G$2:G$77,D133,'OPT-LIBRE'!J$2:J$77)</f>
        <v>75</v>
      </c>
      <c r="P133" s="123" t="n">
        <f aca="false">SUMIF(POSGRADO!G$2:G$70,D133,POSGRADO!J$2:J$70)</f>
        <v>0</v>
      </c>
      <c r="Q133" s="123" t="n">
        <f aca="false">SUMIF(FIQ!G$2:G$20,D133,FIQ!J$2:J$20)</f>
        <v>0</v>
      </c>
      <c r="R133" s="169" t="n">
        <f aca="false">SUM(N133:Q133)</f>
        <v>75</v>
      </c>
      <c r="S133" s="165" t="s">
        <v>804</v>
      </c>
    </row>
    <row r="134" customFormat="false" ht="13.5" hidden="false" customHeight="true" outlineLevel="0" collapsed="false">
      <c r="A134" s="123" t="n">
        <f aca="false">ROW()-1</f>
        <v>133</v>
      </c>
      <c r="B134" s="37"/>
      <c r="C134" s="167" t="s">
        <v>472</v>
      </c>
      <c r="D134" s="119" t="s">
        <v>473</v>
      </c>
      <c r="E134" s="168"/>
      <c r="F134" s="137" t="n">
        <f aca="false">COUNTIF(Obligatorias!G$2:G$150,D134)</f>
        <v>0</v>
      </c>
      <c r="G134" s="137"/>
      <c r="H134" s="137" t="n">
        <f aca="false">COUNTIF('OPT-LIBRE'!G$2:G$95,D134)</f>
        <v>1</v>
      </c>
      <c r="I134" s="137"/>
      <c r="J134" s="137" t="n">
        <f aca="false">COUNTIF(POSGRADO!G$2:G$70,D134)</f>
        <v>0</v>
      </c>
      <c r="K134" s="137"/>
      <c r="L134" s="138" t="n">
        <f aca="false">COUNTIF(FIQ!G$2:G$20,D134)</f>
        <v>0</v>
      </c>
      <c r="M134" s="139" t="n">
        <f aca="false">F134+H134+J134+L134+(G134+I134+K134)/2</f>
        <v>1</v>
      </c>
      <c r="N134" s="137" t="n">
        <f aca="false">SUMIF(Obligatorias!G$2:G$150,D134,Obligatorias!J$2:J$135)</f>
        <v>0</v>
      </c>
      <c r="O134" s="123" t="n">
        <f aca="false">SUMIF('OPT-LIBRE'!G$2:G$77,D134,'OPT-LIBRE'!J$2:J$77)</f>
        <v>75</v>
      </c>
      <c r="P134" s="123" t="n">
        <f aca="false">SUMIF(POSGRADO!G$2:G$70,D134,POSGRADO!J$2:J$70)</f>
        <v>0</v>
      </c>
      <c r="Q134" s="123" t="n">
        <f aca="false">SUMIF(FIQ!G$2:G$20,D134,FIQ!J$2:J$20)</f>
        <v>0</v>
      </c>
      <c r="R134" s="169" t="n">
        <f aca="false">SUM(N134:Q134)</f>
        <v>75</v>
      </c>
      <c r="S134" s="165" t="s">
        <v>804</v>
      </c>
    </row>
    <row r="135" customFormat="false" ht="13.5" hidden="false" customHeight="true" outlineLevel="0" collapsed="false">
      <c r="A135" s="123" t="n">
        <f aca="false">ROW()-1</f>
        <v>134</v>
      </c>
      <c r="B135" s="37" t="s">
        <v>657</v>
      </c>
      <c r="C135" s="120" t="s">
        <v>836</v>
      </c>
      <c r="D135" s="120" t="s">
        <v>837</v>
      </c>
      <c r="E135" s="168"/>
      <c r="F135" s="137" t="n">
        <f aca="false">COUNTIF(Obligatorias!G$2:G$150,D135)</f>
        <v>0</v>
      </c>
      <c r="G135" s="137"/>
      <c r="H135" s="137" t="n">
        <f aca="false">COUNTIF('OPT-LIBRE'!G$2:G$95,D135)</f>
        <v>0</v>
      </c>
      <c r="I135" s="137"/>
      <c r="J135" s="137" t="n">
        <f aca="false">COUNTIF(POSGRADO!G$2:G$70,D135)</f>
        <v>1</v>
      </c>
      <c r="K135" s="137"/>
      <c r="L135" s="138" t="n">
        <f aca="false">COUNTIF(FIQ!G$2:G$20,D135)</f>
        <v>0</v>
      </c>
      <c r="M135" s="139" t="n">
        <f aca="false">F135+H135+J135+L135+(G135+I135+K135)/2</f>
        <v>1</v>
      </c>
      <c r="N135" s="137" t="n">
        <f aca="false">SUMIF(Obligatorias!G$2:G$150,D135,Obligatorias!J$2:J$135)</f>
        <v>0</v>
      </c>
      <c r="O135" s="123" t="n">
        <f aca="false">SUMIF('OPT-LIBRE'!G$2:G$77,D135,'OPT-LIBRE'!J$2:J$77)</f>
        <v>0</v>
      </c>
      <c r="P135" s="123" t="n">
        <f aca="false">SUMIF(POSGRADO!G$2:G$70,D135,POSGRADO!J$2:J$70)</f>
        <v>60</v>
      </c>
      <c r="Q135" s="123" t="n">
        <f aca="false">SUMIF(FIQ!G$2:G$20,D135,FIQ!J$2:J$20)</f>
        <v>0</v>
      </c>
      <c r="R135" s="169" t="n">
        <f aca="false">SUM(N135:Q135)</f>
        <v>60</v>
      </c>
      <c r="S135" s="95" t="s">
        <v>715</v>
      </c>
    </row>
    <row r="136" customFormat="false" ht="13.5" hidden="false" customHeight="true" outlineLevel="0" collapsed="false">
      <c r="A136" s="123" t="n">
        <f aca="false">ROW()-1</f>
        <v>135</v>
      </c>
      <c r="B136" s="37"/>
      <c r="C136" s="120" t="s">
        <v>408</v>
      </c>
      <c r="D136" s="120" t="s">
        <v>631</v>
      </c>
      <c r="E136" s="168"/>
      <c r="F136" s="137" t="n">
        <f aca="false">COUNTIF(Obligatorias!G$2:G$150,D136)</f>
        <v>0</v>
      </c>
      <c r="G136" s="137"/>
      <c r="H136" s="137" t="n">
        <f aca="false">COUNTIF('OPT-LIBRE'!G$2:G$95,D136)</f>
        <v>0</v>
      </c>
      <c r="I136" s="137"/>
      <c r="J136" s="137" t="n">
        <f aca="false">COUNTIF(POSGRADO!G$2:G$70,D136)</f>
        <v>0</v>
      </c>
      <c r="K136" s="137"/>
      <c r="L136" s="138" t="n">
        <f aca="false">COUNTIF(FIQ!G$2:G$20,D136)</f>
        <v>1</v>
      </c>
      <c r="M136" s="139" t="n">
        <f aca="false">F136+H136+J136+L136+(G136+I136+K136)/2</f>
        <v>1</v>
      </c>
      <c r="N136" s="137" t="n">
        <f aca="false">SUMIF(Obligatorias!G$2:G$150,D136,Obligatorias!J$2:J$135)</f>
        <v>0</v>
      </c>
      <c r="O136" s="123" t="n">
        <f aca="false">SUMIF('OPT-LIBRE'!G$2:G$77,D136,'OPT-LIBRE'!J$2:J$77)</f>
        <v>0</v>
      </c>
      <c r="P136" s="123" t="n">
        <f aca="false">SUMIF(POSGRADO!G$2:G$70,D136,POSGRADO!J$2:J$70)</f>
        <v>0</v>
      </c>
      <c r="Q136" s="123" t="n">
        <f aca="false">SUMIF(FIQ!G$2:G$20,D136,FIQ!J$2:J$20)</f>
        <v>80</v>
      </c>
      <c r="R136" s="169" t="n">
        <f aca="false">SUM(N136:Q136)</f>
        <v>80</v>
      </c>
    </row>
    <row r="137" customFormat="false" ht="13.5" hidden="false" customHeight="true" outlineLevel="0" collapsed="false">
      <c r="A137" s="170"/>
      <c r="C137" s="171"/>
      <c r="D137" s="52" t="s">
        <v>336</v>
      </c>
      <c r="E137" s="172" t="n">
        <v>20</v>
      </c>
      <c r="F137" s="137" t="n">
        <f aca="false">COUNTIF(Obligatorias!G$2:G$150,D137)</f>
        <v>2</v>
      </c>
      <c r="G137" s="137"/>
      <c r="H137" s="137" t="n">
        <f aca="false">COUNTIF('OPT-LIBRE'!G$2:G$95,D137)</f>
        <v>0</v>
      </c>
      <c r="I137" s="137"/>
      <c r="J137" s="137" t="n">
        <f aca="false">COUNTIF(POSGRADO!G$2:G$70,D137)</f>
        <v>0</v>
      </c>
      <c r="K137" s="137"/>
      <c r="L137" s="138" t="n">
        <f aca="false">COUNTIF(FIQ!G$2:G$20,D137)</f>
        <v>0</v>
      </c>
      <c r="M137" s="139" t="n">
        <f aca="false">F137+H137+J137+L137+(G137+I137+K137)/2</f>
        <v>2</v>
      </c>
      <c r="N137" s="137" t="n">
        <f aca="false">SUMIF(Obligatorias!G$2:G$150,D137,Obligatorias!J$2:J$135)</f>
        <v>155</v>
      </c>
      <c r="O137" s="123" t="n">
        <f aca="false">SUMIF('OPT-LIBRE'!G$2:G$77,D137,'OPT-LIBRE'!J$2:J$77)</f>
        <v>0</v>
      </c>
      <c r="P137" s="123" t="n">
        <f aca="false">SUMIF(POSGRADO!G$2:G$70,D137,POSGRADO!J$2:J$70)</f>
        <v>0</v>
      </c>
      <c r="Q137" s="123" t="n">
        <f aca="false">SUMIF(FIQ!G$2:G$20,D137,FIQ!J$2:J$20)</f>
        <v>0</v>
      </c>
      <c r="R137" s="169" t="n">
        <f aca="false">SUM(N137:Q137)</f>
        <v>155</v>
      </c>
    </row>
    <row r="138" customFormat="false" ht="13.5" hidden="false" customHeight="true" outlineLevel="0" collapsed="false">
      <c r="A138" s="170"/>
      <c r="C138" s="44"/>
      <c r="D138" s="44" t="s">
        <v>164</v>
      </c>
      <c r="E138" s="172"/>
      <c r="F138" s="137" t="n">
        <f aca="false">COUNTIF(Obligatorias!G$2:G$150,D138)</f>
        <v>2</v>
      </c>
      <c r="G138" s="137"/>
      <c r="H138" s="137" t="n">
        <f aca="false">COUNTIF('OPT-LIBRE'!G$2:G$95,D138)</f>
        <v>0</v>
      </c>
      <c r="I138" s="137"/>
      <c r="J138" s="137" t="n">
        <f aca="false">COUNTIF(POSGRADO!G$2:G$70,D138)</f>
        <v>0</v>
      </c>
      <c r="K138" s="137"/>
      <c r="L138" s="138" t="n">
        <f aca="false">COUNTIF(FIQ!G$2:G$20,D138)</f>
        <v>0</v>
      </c>
      <c r="M138" s="139" t="n">
        <f aca="false">F138+H138+J138+L138+(G138+I138+K138)/2</f>
        <v>2</v>
      </c>
      <c r="N138" s="137" t="n">
        <f aca="false">SUMIF(Obligatorias!G$2:G$150,D138,Obligatorias!J$2:J$135)</f>
        <v>150</v>
      </c>
      <c r="O138" s="123" t="n">
        <f aca="false">SUMIF('OPT-LIBRE'!G$2:G$77,D138,'OPT-LIBRE'!J$2:J$77)</f>
        <v>0</v>
      </c>
      <c r="P138" s="123" t="n">
        <f aca="false">SUMIF(POSGRADO!G$2:G$70,D138,POSGRADO!J$2:J$70)</f>
        <v>0</v>
      </c>
      <c r="Q138" s="123" t="n">
        <f aca="false">SUMIF(FIQ!G$2:G$20,D138,FIQ!J$2:J$20)</f>
        <v>0</v>
      </c>
      <c r="R138" s="169" t="n">
        <f aca="false">SUM(N138:Q138)</f>
        <v>150</v>
      </c>
    </row>
    <row r="139" customFormat="false" ht="12.75" hidden="false" customHeight="false" outlineLevel="0" collapsed="false">
      <c r="A139" s="173" t="s">
        <v>838</v>
      </c>
      <c r="D139" s="0" t="n">
        <f aca="false">SUM(F139:K139)</f>
        <v>255</v>
      </c>
      <c r="F139" s="0" t="n">
        <f aca="false">SUM(F2:F137)</f>
        <v>134</v>
      </c>
      <c r="G139" s="0" t="n">
        <f aca="false">SUM(G2:G137)/2</f>
        <v>4</v>
      </c>
      <c r="H139" s="0" t="n">
        <f aca="false">SUM(H2:H137)</f>
        <v>52</v>
      </c>
      <c r="I139" s="0" t="n">
        <f aca="false">SUM(I2:I137)/2</f>
        <v>4.5</v>
      </c>
      <c r="J139" s="0" t="n">
        <f aca="false">SUM(J2:J137)</f>
        <v>45</v>
      </c>
      <c r="K139" s="0" t="n">
        <f aca="false">SUM(K2:K137)/2</f>
        <v>15.5</v>
      </c>
      <c r="L139" s="0" t="n">
        <f aca="false">SUM(L2:L137)</f>
        <v>16</v>
      </c>
      <c r="M139" s="0" t="n">
        <f aca="false">SUM(M2:M137)</f>
        <v>271</v>
      </c>
      <c r="N139" s="0" t="n">
        <f aca="false">SUM(N2:N137)</f>
        <v>8869</v>
      </c>
      <c r="O139" s="0" t="n">
        <f aca="false">SUM(O2:O137)</f>
        <v>3132</v>
      </c>
      <c r="P139" s="0" t="n">
        <f aca="false">SUM(P2:P137)</f>
        <v>3600</v>
      </c>
      <c r="Q139" s="0" t="n">
        <f aca="false">SUM(Q2:Q137)</f>
        <v>1112</v>
      </c>
      <c r="R139" s="174" t="n">
        <f aca="false">SUM(R2:R137)</f>
        <v>16713</v>
      </c>
    </row>
    <row r="140" customFormat="false" ht="12.75" hidden="false" customHeight="false" outlineLevel="0" collapsed="false">
      <c r="B140" s="175" t="s">
        <v>838</v>
      </c>
      <c r="D140" s="60"/>
      <c r="E140" s="60"/>
    </row>
    <row r="141" customFormat="false" ht="12.75" hidden="false" customHeight="false" outlineLevel="0" collapsed="false">
      <c r="B141" s="0" t="s">
        <v>838</v>
      </c>
      <c r="D141" s="60"/>
      <c r="E141" s="60"/>
      <c r="P141" s="0" t="s">
        <v>838</v>
      </c>
    </row>
    <row r="142" customFormat="false" ht="12.75" hidden="false" customHeight="false" outlineLevel="0" collapsed="false">
      <c r="C142" s="0" t="s">
        <v>838</v>
      </c>
      <c r="D142" s="0" t="s">
        <v>838</v>
      </c>
    </row>
    <row r="143" customFormat="false" ht="12.75" hidden="false" customHeight="false" outlineLevel="0" collapsed="false">
      <c r="B143" s="0" t="s">
        <v>838</v>
      </c>
    </row>
  </sheetData>
  <autoFilter ref="1:14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63"/>
  <sheetViews>
    <sheetView windowProtection="false" showFormulas="false" showGridLines="true" showRowColHeaders="true" showZeros="true" rightToLeft="false" tabSelected="true" showOutlineSymbols="true" defaultGridColor="true" view="normal" topLeftCell="A33" colorId="64" zoomScale="65" zoomScaleNormal="65" zoomScalePageLayoutView="100" workbookViewId="0">
      <selection pane="topLeft" activeCell="A62" activeCellId="0" sqref="A62"/>
    </sheetView>
  </sheetViews>
  <sheetFormatPr defaultRowHeight="12.8"/>
  <cols>
    <col collapsed="false" hidden="false" max="1" min="1" style="0" width="3.80612244897959"/>
    <col collapsed="false" hidden="false" max="2" min="2" style="0" width="32.4948979591837"/>
    <col collapsed="false" hidden="false" max="4" min="3" style="0" width="17.7295918367347"/>
    <col collapsed="false" hidden="false" max="6" min="5" style="0" width="24.3877551020408"/>
    <col collapsed="false" hidden="false" max="7" min="7" style="0" width="28.4030612244898"/>
    <col collapsed="false" hidden="false" max="8" min="8" style="0" width="33.2551020408163"/>
    <col collapsed="false" hidden="false" max="9" min="9" style="0" width="29.1581632653061"/>
    <col collapsed="false" hidden="false" max="11" min="10" style="0" width="11.719387755102"/>
    <col collapsed="false" hidden="false" max="12" min="12" style="0" width="8.86224489795918"/>
    <col collapsed="false" hidden="false" max="13" min="13" style="0" width="10.1938775510204"/>
    <col collapsed="false" hidden="false" max="14" min="14" style="0" width="10.3877551020408"/>
    <col collapsed="false" hidden="false" max="15" min="15" style="0" width="12.9591836734694"/>
    <col collapsed="false" hidden="false" max="16" min="16" style="0" width="12.484693877551"/>
    <col collapsed="false" hidden="false" max="17" min="17" style="0" width="12.9591836734694"/>
    <col collapsed="false" hidden="false" max="18" min="18" style="0" width="12.8622448979592"/>
    <col collapsed="false" hidden="false" max="19" min="19" style="0" width="13.8163265306122"/>
    <col collapsed="false" hidden="false" max="20" min="20" style="0" width="13.5255102040816"/>
    <col collapsed="false" hidden="false" max="21" min="21" style="0" width="10.8622448979592"/>
    <col collapsed="false" hidden="false" max="22" min="22" style="0" width="10.9591836734694"/>
    <col collapsed="false" hidden="false" max="23" min="23" style="0" width="11.9132653061225"/>
    <col collapsed="false" hidden="false" max="24" min="24" style="0" width="6.66836734693878"/>
    <col collapsed="false" hidden="false" max="25" min="25" style="0" width="13.1479591836735"/>
    <col collapsed="false" hidden="false" max="26" min="26" style="0" width="14.1020408163265"/>
    <col collapsed="false" hidden="false" max="1025" min="27" style="0" width="10.2857142857143"/>
  </cols>
  <sheetData>
    <row r="1" s="1" customFormat="true" ht="23.4" hidden="false" customHeight="false" outlineLevel="0" collapsed="false">
      <c r="A1" s="4" t="s">
        <v>0</v>
      </c>
      <c r="B1" s="5" t="s">
        <v>1</v>
      </c>
      <c r="C1" s="5"/>
      <c r="D1" s="5" t="s">
        <v>3</v>
      </c>
      <c r="E1" s="5"/>
      <c r="F1" s="7" t="s">
        <v>5</v>
      </c>
      <c r="G1" s="7" t="s">
        <v>6</v>
      </c>
      <c r="H1" s="8" t="s">
        <v>7</v>
      </c>
      <c r="I1" s="8" t="s">
        <v>839</v>
      </c>
      <c r="J1" s="9" t="s">
        <v>9</v>
      </c>
      <c r="K1" s="9" t="s">
        <v>10</v>
      </c>
      <c r="L1" s="10" t="s">
        <v>11</v>
      </c>
      <c r="M1" s="10" t="s">
        <v>12</v>
      </c>
      <c r="N1" s="176" t="s">
        <v>840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2" t="s">
        <v>23</v>
      </c>
      <c r="Y1" s="12" t="s">
        <v>24</v>
      </c>
      <c r="Z1" s="13" t="s">
        <v>25</v>
      </c>
      <c r="AA1" s="1" t="s">
        <v>26</v>
      </c>
    </row>
    <row r="2" customFormat="false" ht="12.8" hidden="false" customHeight="false" outlineLevel="0" collapsed="false">
      <c r="A2" s="0" t="n">
        <f aca="false">ROW()-1</f>
        <v>1</v>
      </c>
      <c r="B2" s="147" t="s">
        <v>841</v>
      </c>
      <c r="C2" s="147"/>
      <c r="D2" s="0" t="s">
        <v>776</v>
      </c>
      <c r="F2" s="147" t="s">
        <v>842</v>
      </c>
      <c r="G2" s="147" t="s">
        <v>220</v>
      </c>
      <c r="J2" s="177" t="n">
        <v>60</v>
      </c>
      <c r="K2" s="177" t="n">
        <v>100</v>
      </c>
      <c r="N2" s="177" t="s">
        <v>843</v>
      </c>
    </row>
    <row r="3" customFormat="false" ht="12.8" hidden="false" customHeight="false" outlineLevel="0" collapsed="false">
      <c r="A3" s="0" t="n">
        <f aca="false">ROW()-1</f>
        <v>2</v>
      </c>
      <c r="B3" s="147" t="s">
        <v>844</v>
      </c>
      <c r="C3" s="147"/>
      <c r="D3" s="0" t="s">
        <v>776</v>
      </c>
      <c r="F3" s="147" t="s">
        <v>845</v>
      </c>
      <c r="G3" s="147" t="s">
        <v>326</v>
      </c>
      <c r="J3" s="177" t="n">
        <v>60</v>
      </c>
      <c r="K3" s="177" t="n">
        <v>100</v>
      </c>
      <c r="N3" s="177" t="s">
        <v>846</v>
      </c>
    </row>
    <row r="4" customFormat="false" ht="12.8" hidden="false" customHeight="false" outlineLevel="0" collapsed="false">
      <c r="A4" s="0" t="n">
        <f aca="false">ROW()-1</f>
        <v>3</v>
      </c>
      <c r="B4" s="147" t="s">
        <v>847</v>
      </c>
      <c r="C4" s="147"/>
      <c r="D4" s="0" t="s">
        <v>776</v>
      </c>
      <c r="F4" s="147" t="s">
        <v>848</v>
      </c>
      <c r="G4" s="147" t="s">
        <v>568</v>
      </c>
      <c r="J4" s="177" t="n">
        <v>60</v>
      </c>
      <c r="K4" s="177" t="n">
        <v>100</v>
      </c>
      <c r="N4" s="177" t="s">
        <v>846</v>
      </c>
    </row>
    <row r="5" customFormat="false" ht="12.8" hidden="false" customHeight="false" outlineLevel="0" collapsed="false">
      <c r="A5" s="0" t="n">
        <f aca="false">ROW()-1</f>
        <v>4</v>
      </c>
      <c r="B5" s="147" t="s">
        <v>849</v>
      </c>
      <c r="C5" s="147"/>
      <c r="D5" s="0" t="s">
        <v>776</v>
      </c>
      <c r="F5" s="147" t="s">
        <v>848</v>
      </c>
      <c r="G5" s="147" t="s">
        <v>568</v>
      </c>
      <c r="J5" s="177" t="n">
        <v>60</v>
      </c>
      <c r="K5" s="177" t="n">
        <v>100</v>
      </c>
      <c r="N5" s="177" t="s">
        <v>846</v>
      </c>
    </row>
    <row r="6" customFormat="false" ht="12.8" hidden="false" customHeight="false" outlineLevel="0" collapsed="false">
      <c r="A6" s="0" t="n">
        <f aca="false">ROW()-1</f>
        <v>5</v>
      </c>
      <c r="B6" s="147" t="s">
        <v>850</v>
      </c>
      <c r="C6" s="147"/>
      <c r="D6" s="0" t="s">
        <v>776</v>
      </c>
      <c r="F6" s="147" t="s">
        <v>851</v>
      </c>
      <c r="G6" s="147" t="s">
        <v>331</v>
      </c>
      <c r="J6" s="177" t="n">
        <v>60</v>
      </c>
      <c r="K6" s="177" t="n">
        <v>100</v>
      </c>
      <c r="N6" s="177" t="s">
        <v>843</v>
      </c>
    </row>
    <row r="7" customFormat="false" ht="12.8" hidden="false" customHeight="false" outlineLevel="0" collapsed="false">
      <c r="A7" s="0" t="n">
        <f aca="false">ROW()-1</f>
        <v>6</v>
      </c>
      <c r="B7" s="147" t="s">
        <v>852</v>
      </c>
      <c r="C7" s="147"/>
      <c r="D7" s="0" t="s">
        <v>776</v>
      </c>
      <c r="F7" s="147" t="s">
        <v>853</v>
      </c>
      <c r="G7" s="147" t="s">
        <v>411</v>
      </c>
      <c r="J7" s="177" t="n">
        <v>60</v>
      </c>
      <c r="K7" s="177" t="n">
        <v>100</v>
      </c>
      <c r="N7" s="177" t="s">
        <v>843</v>
      </c>
    </row>
    <row r="8" customFormat="false" ht="12.8" hidden="false" customHeight="false" outlineLevel="0" collapsed="false">
      <c r="A8" s="0" t="n">
        <f aca="false">ROW()-1</f>
        <v>7</v>
      </c>
      <c r="B8" s="147" t="s">
        <v>854</v>
      </c>
      <c r="C8" s="147"/>
      <c r="D8" s="0" t="s">
        <v>776</v>
      </c>
      <c r="F8" s="147" t="s">
        <v>855</v>
      </c>
      <c r="G8" s="147" t="s">
        <v>560</v>
      </c>
      <c r="J8" s="177" t="n">
        <v>60</v>
      </c>
      <c r="K8" s="177" t="n">
        <v>100</v>
      </c>
      <c r="N8" s="177" t="s">
        <v>846</v>
      </c>
    </row>
    <row r="9" customFormat="false" ht="12.8" hidden="false" customHeight="false" outlineLevel="0" collapsed="false">
      <c r="A9" s="0" t="n">
        <f aca="false">ROW()-1</f>
        <v>8</v>
      </c>
      <c r="B9" s="147" t="s">
        <v>856</v>
      </c>
      <c r="C9" s="147"/>
      <c r="D9" s="0" t="s">
        <v>776</v>
      </c>
      <c r="F9" s="147" t="s">
        <v>845</v>
      </c>
      <c r="G9" s="147" t="s">
        <v>326</v>
      </c>
      <c r="J9" s="177" t="n">
        <v>60</v>
      </c>
      <c r="K9" s="177" t="n">
        <v>260</v>
      </c>
      <c r="N9" s="177" t="s">
        <v>846</v>
      </c>
    </row>
    <row r="10" customFormat="false" ht="12.8" hidden="false" customHeight="false" outlineLevel="0" collapsed="false">
      <c r="A10" s="0" t="n">
        <f aca="false">ROW()-1</f>
        <v>9</v>
      </c>
      <c r="B10" s="147" t="s">
        <v>856</v>
      </c>
      <c r="C10" s="147"/>
      <c r="D10" s="0" t="s">
        <v>776</v>
      </c>
      <c r="F10" s="147" t="s">
        <v>845</v>
      </c>
      <c r="G10" s="147" t="s">
        <v>326</v>
      </c>
      <c r="J10" s="177" t="n">
        <v>60</v>
      </c>
      <c r="K10" s="177" t="n">
        <v>260</v>
      </c>
      <c r="N10" s="177" t="s">
        <v>846</v>
      </c>
    </row>
    <row r="11" customFormat="false" ht="12.8" hidden="false" customHeight="false" outlineLevel="0" collapsed="false">
      <c r="A11" s="0" t="n">
        <f aca="false">ROW()-1</f>
        <v>10</v>
      </c>
      <c r="B11" s="147" t="s">
        <v>856</v>
      </c>
      <c r="C11" s="147"/>
      <c r="D11" s="0" t="s">
        <v>776</v>
      </c>
      <c r="F11" s="147" t="s">
        <v>857</v>
      </c>
      <c r="G11" s="147" t="s">
        <v>704</v>
      </c>
      <c r="J11" s="177" t="n">
        <v>60</v>
      </c>
      <c r="K11" s="177" t="n">
        <v>260</v>
      </c>
      <c r="N11" s="177" t="s">
        <v>846</v>
      </c>
    </row>
    <row r="12" customFormat="false" ht="12.8" hidden="false" customHeight="false" outlineLevel="0" collapsed="false">
      <c r="A12" s="0" t="n">
        <f aca="false">ROW()-1</f>
        <v>11</v>
      </c>
      <c r="B12" s="147" t="s">
        <v>856</v>
      </c>
      <c r="C12" s="147"/>
      <c r="D12" s="0" t="s">
        <v>776</v>
      </c>
      <c r="F12" s="147" t="s">
        <v>848</v>
      </c>
      <c r="G12" s="147" t="s">
        <v>568</v>
      </c>
      <c r="J12" s="177" t="n">
        <v>60</v>
      </c>
      <c r="K12" s="177" t="n">
        <v>260</v>
      </c>
      <c r="N12" s="177" t="s">
        <v>846</v>
      </c>
    </row>
    <row r="13" customFormat="false" ht="12.8" hidden="false" customHeight="false" outlineLevel="0" collapsed="false">
      <c r="A13" s="0" t="n">
        <f aca="false">ROW()-1</f>
        <v>12</v>
      </c>
      <c r="B13" s="147" t="s">
        <v>856</v>
      </c>
      <c r="C13" s="147"/>
      <c r="D13" s="0" t="s">
        <v>776</v>
      </c>
      <c r="F13" s="147" t="s">
        <v>858</v>
      </c>
      <c r="G13" s="147" t="s">
        <v>666</v>
      </c>
      <c r="J13" s="177" t="n">
        <v>60</v>
      </c>
      <c r="K13" s="177" t="n">
        <v>260</v>
      </c>
      <c r="N13" s="177" t="s">
        <v>846</v>
      </c>
    </row>
    <row r="14" customFormat="false" ht="12.8" hidden="false" customHeight="false" outlineLevel="0" collapsed="false">
      <c r="A14" s="0" t="n">
        <f aca="false">ROW()-1</f>
        <v>13</v>
      </c>
      <c r="B14" s="147" t="s">
        <v>856</v>
      </c>
      <c r="C14" s="147"/>
      <c r="D14" s="0" t="s">
        <v>776</v>
      </c>
      <c r="F14" s="147" t="s">
        <v>853</v>
      </c>
      <c r="G14" s="147" t="s">
        <v>411</v>
      </c>
      <c r="J14" s="177" t="n">
        <v>60</v>
      </c>
      <c r="K14" s="177" t="n">
        <v>260</v>
      </c>
      <c r="N14" s="177" t="s">
        <v>846</v>
      </c>
    </row>
    <row r="15" customFormat="false" ht="12.8" hidden="false" customHeight="false" outlineLevel="0" collapsed="false">
      <c r="A15" s="0" t="n">
        <f aca="false">ROW()-1</f>
        <v>14</v>
      </c>
      <c r="B15" s="147" t="s">
        <v>856</v>
      </c>
      <c r="C15" s="147"/>
      <c r="D15" s="0" t="s">
        <v>776</v>
      </c>
      <c r="F15" s="147" t="s">
        <v>859</v>
      </c>
      <c r="G15" s="147" t="s">
        <v>860</v>
      </c>
      <c r="H15" s="178"/>
      <c r="J15" s="177" t="n">
        <v>60</v>
      </c>
      <c r="K15" s="177" t="n">
        <v>260</v>
      </c>
      <c r="N15" s="177" t="s">
        <v>846</v>
      </c>
    </row>
    <row r="16" customFormat="false" ht="12.8" hidden="false" customHeight="false" outlineLevel="0" collapsed="false">
      <c r="A16" s="0" t="n">
        <f aca="false">ROW()-1</f>
        <v>15</v>
      </c>
      <c r="B16" s="179" t="s">
        <v>856</v>
      </c>
      <c r="C16" s="179"/>
      <c r="D16" s="0" t="s">
        <v>776</v>
      </c>
      <c r="F16" s="179" t="s">
        <v>861</v>
      </c>
      <c r="G16" s="179" t="s">
        <v>862</v>
      </c>
      <c r="J16" s="180" t="n">
        <v>60</v>
      </c>
      <c r="K16" s="180" t="n">
        <v>260</v>
      </c>
      <c r="N16" s="181" t="s">
        <v>863</v>
      </c>
    </row>
    <row r="17" customFormat="false" ht="12.8" hidden="false" customHeight="false" outlineLevel="0" collapsed="false">
      <c r="A17" s="0" t="n">
        <f aca="false">ROW()-1</f>
        <v>16</v>
      </c>
      <c r="B17" s="147" t="s">
        <v>864</v>
      </c>
      <c r="C17" s="147"/>
      <c r="D17" s="0" t="s">
        <v>776</v>
      </c>
      <c r="F17" s="147" t="s">
        <v>865</v>
      </c>
      <c r="G17" s="147" t="s">
        <v>866</v>
      </c>
      <c r="H17" s="178"/>
      <c r="J17" s="177" t="n">
        <v>60</v>
      </c>
      <c r="K17" s="177" t="n">
        <v>420</v>
      </c>
      <c r="N17" s="177" t="s">
        <v>846</v>
      </c>
    </row>
    <row r="18" customFormat="false" ht="12.8" hidden="false" customHeight="false" outlineLevel="0" collapsed="false">
      <c r="A18" s="0" t="n">
        <f aca="false">ROW()-1</f>
        <v>17</v>
      </c>
      <c r="B18" s="147" t="s">
        <v>864</v>
      </c>
      <c r="C18" s="147"/>
      <c r="D18" s="0" t="s">
        <v>776</v>
      </c>
      <c r="F18" s="147" t="s">
        <v>867</v>
      </c>
      <c r="G18" s="147" t="s">
        <v>868</v>
      </c>
      <c r="H18" s="178"/>
      <c r="J18" s="177" t="n">
        <v>60</v>
      </c>
      <c r="K18" s="177" t="n">
        <v>420</v>
      </c>
      <c r="N18" s="177" t="s">
        <v>846</v>
      </c>
    </row>
    <row r="19" customFormat="false" ht="12.8" hidden="false" customHeight="false" outlineLevel="0" collapsed="false">
      <c r="A19" s="0" t="n">
        <f aca="false">ROW()-1</f>
        <v>18</v>
      </c>
      <c r="B19" s="147" t="s">
        <v>864</v>
      </c>
      <c r="C19" s="147"/>
      <c r="D19" s="0" t="s">
        <v>776</v>
      </c>
      <c r="F19" s="147" t="s">
        <v>869</v>
      </c>
      <c r="G19" s="147" t="s">
        <v>89</v>
      </c>
      <c r="J19" s="177" t="n">
        <v>60</v>
      </c>
      <c r="K19" s="177" t="n">
        <v>420</v>
      </c>
      <c r="N19" s="177" t="s">
        <v>846</v>
      </c>
    </row>
    <row r="20" customFormat="false" ht="12.8" hidden="false" customHeight="false" outlineLevel="0" collapsed="false">
      <c r="A20" s="0" t="n">
        <f aca="false">ROW()-1</f>
        <v>19</v>
      </c>
      <c r="B20" s="147" t="s">
        <v>864</v>
      </c>
      <c r="C20" s="147"/>
      <c r="D20" s="0" t="s">
        <v>776</v>
      </c>
      <c r="F20" s="147" t="s">
        <v>848</v>
      </c>
      <c r="G20" s="147" t="s">
        <v>568</v>
      </c>
      <c r="J20" s="177" t="n">
        <v>60</v>
      </c>
      <c r="K20" s="177" t="n">
        <v>420</v>
      </c>
      <c r="N20" s="177" t="s">
        <v>846</v>
      </c>
    </row>
    <row r="21" customFormat="false" ht="12.8" hidden="false" customHeight="false" outlineLevel="0" collapsed="false">
      <c r="A21" s="0" t="n">
        <f aca="false">ROW()-1</f>
        <v>20</v>
      </c>
      <c r="B21" s="147" t="s">
        <v>864</v>
      </c>
      <c r="C21" s="147"/>
      <c r="D21" s="0" t="s">
        <v>776</v>
      </c>
      <c r="F21" s="147" t="s">
        <v>870</v>
      </c>
      <c r="G21" s="147" t="s">
        <v>871</v>
      </c>
      <c r="H21" s="178"/>
      <c r="J21" s="177" t="n">
        <v>60</v>
      </c>
      <c r="K21" s="177" t="n">
        <v>420</v>
      </c>
      <c r="N21" s="177" t="s">
        <v>843</v>
      </c>
    </row>
    <row r="22" customFormat="false" ht="12.8" hidden="false" customHeight="false" outlineLevel="0" collapsed="false">
      <c r="A22" s="0" t="n">
        <f aca="false">ROW()-1</f>
        <v>21</v>
      </c>
      <c r="B22" s="147" t="s">
        <v>864</v>
      </c>
      <c r="C22" s="147"/>
      <c r="D22" s="0" t="s">
        <v>776</v>
      </c>
      <c r="F22" s="147" t="s">
        <v>872</v>
      </c>
      <c r="G22" s="147" t="s">
        <v>873</v>
      </c>
      <c r="H22" s="178"/>
      <c r="J22" s="177" t="n">
        <v>60</v>
      </c>
      <c r="K22" s="177" t="n">
        <v>420</v>
      </c>
      <c r="N22" s="177" t="s">
        <v>846</v>
      </c>
    </row>
    <row r="23" customFormat="false" ht="12.8" hidden="false" customHeight="false" outlineLevel="0" collapsed="false">
      <c r="A23" s="0" t="n">
        <f aca="false">ROW()-1</f>
        <v>22</v>
      </c>
      <c r="B23" s="179" t="s">
        <v>864</v>
      </c>
      <c r="C23" s="179"/>
      <c r="D23" s="0" t="s">
        <v>776</v>
      </c>
      <c r="F23" s="179" t="s">
        <v>874</v>
      </c>
      <c r="G23" s="179" t="s">
        <v>737</v>
      </c>
      <c r="J23" s="180" t="n">
        <v>60</v>
      </c>
      <c r="K23" s="180" t="n">
        <v>420</v>
      </c>
      <c r="N23" s="181" t="s">
        <v>846</v>
      </c>
    </row>
    <row r="24" customFormat="false" ht="12.8" hidden="false" customHeight="false" outlineLevel="0" collapsed="false">
      <c r="A24" s="0" t="n">
        <f aca="false">ROW()-1</f>
        <v>23</v>
      </c>
      <c r="B24" s="147" t="s">
        <v>875</v>
      </c>
      <c r="C24" s="147"/>
      <c r="D24" s="0" t="s">
        <v>776</v>
      </c>
      <c r="F24" s="147" t="s">
        <v>857</v>
      </c>
      <c r="G24" s="147" t="s">
        <v>704</v>
      </c>
      <c r="J24" s="177" t="n">
        <v>60</v>
      </c>
      <c r="K24" s="177" t="n">
        <v>100</v>
      </c>
      <c r="N24" s="177" t="s">
        <v>846</v>
      </c>
    </row>
    <row r="25" customFormat="false" ht="12.8" hidden="false" customHeight="false" outlineLevel="0" collapsed="false">
      <c r="A25" s="0" t="n">
        <f aca="false">ROW()-1</f>
        <v>24</v>
      </c>
      <c r="B25" s="147" t="s">
        <v>876</v>
      </c>
      <c r="C25" s="147"/>
      <c r="D25" s="0" t="s">
        <v>776</v>
      </c>
      <c r="F25" s="147" t="s">
        <v>869</v>
      </c>
      <c r="G25" s="147" t="s">
        <v>89</v>
      </c>
      <c r="J25" s="177" t="n">
        <v>60</v>
      </c>
      <c r="K25" s="177" t="n">
        <v>100</v>
      </c>
      <c r="N25" s="177" t="s">
        <v>846</v>
      </c>
    </row>
    <row r="26" customFormat="false" ht="12.8" hidden="false" customHeight="false" outlineLevel="0" collapsed="false">
      <c r="A26" s="0" t="n">
        <f aca="false">ROW()-1</f>
        <v>25</v>
      </c>
      <c r="B26" s="147" t="s">
        <v>877</v>
      </c>
      <c r="C26" s="147"/>
      <c r="D26" s="0" t="s">
        <v>776</v>
      </c>
      <c r="F26" s="147" t="s">
        <v>865</v>
      </c>
      <c r="G26" s="147" t="s">
        <v>866</v>
      </c>
      <c r="H26" s="178"/>
      <c r="J26" s="177" t="n">
        <v>60</v>
      </c>
      <c r="K26" s="177" t="n">
        <v>100</v>
      </c>
      <c r="N26" s="177" t="s">
        <v>846</v>
      </c>
    </row>
    <row r="27" customFormat="false" ht="12.8" hidden="false" customHeight="false" outlineLevel="0" collapsed="false">
      <c r="A27" s="0" t="n">
        <f aca="false">ROW()-1</f>
        <v>26</v>
      </c>
      <c r="B27" s="147" t="s">
        <v>878</v>
      </c>
      <c r="C27" s="147"/>
      <c r="D27" s="0" t="s">
        <v>776</v>
      </c>
      <c r="F27" s="147" t="s">
        <v>848</v>
      </c>
      <c r="G27" s="147" t="s">
        <v>568</v>
      </c>
      <c r="J27" s="177" t="n">
        <v>60</v>
      </c>
      <c r="K27" s="177" t="n">
        <v>100</v>
      </c>
      <c r="N27" s="177" t="s">
        <v>846</v>
      </c>
    </row>
    <row r="28" customFormat="false" ht="12.8" hidden="false" customHeight="false" outlineLevel="0" collapsed="false">
      <c r="A28" s="0" t="n">
        <f aca="false">ROW()-1</f>
        <v>27</v>
      </c>
      <c r="B28" s="182" t="s">
        <v>879</v>
      </c>
      <c r="C28" s="182"/>
      <c r="D28" s="0" t="s">
        <v>776</v>
      </c>
      <c r="F28" s="182" t="s">
        <v>874</v>
      </c>
      <c r="G28" s="182" t="s">
        <v>737</v>
      </c>
      <c r="H28" s="183" t="s">
        <v>838</v>
      </c>
      <c r="J28" s="181" t="n">
        <v>60</v>
      </c>
      <c r="K28" s="181" t="n">
        <v>100</v>
      </c>
      <c r="N28" s="181" t="s">
        <v>863</v>
      </c>
    </row>
    <row r="29" customFormat="false" ht="12.8" hidden="false" customHeight="false" outlineLevel="0" collapsed="false">
      <c r="A29" s="0" t="n">
        <f aca="false">ROW()-1</f>
        <v>28</v>
      </c>
      <c r="B29" s="182" t="s">
        <v>880</v>
      </c>
      <c r="C29" s="182"/>
      <c r="D29" s="0" t="s">
        <v>776</v>
      </c>
      <c r="F29" s="182" t="s">
        <v>874</v>
      </c>
      <c r="G29" s="182" t="s">
        <v>737</v>
      </c>
      <c r="J29" s="181" t="n">
        <v>60</v>
      </c>
      <c r="K29" s="181" t="n">
        <v>100</v>
      </c>
      <c r="N29" s="181" t="s">
        <v>846</v>
      </c>
    </row>
    <row r="30" customFormat="false" ht="12.8" hidden="false" customHeight="false" outlineLevel="0" collapsed="false">
      <c r="A30" s="0" t="n">
        <f aca="false">ROW()-1</f>
        <v>29</v>
      </c>
      <c r="B30" s="182" t="s">
        <v>881</v>
      </c>
      <c r="C30" s="182"/>
      <c r="D30" s="0" t="s">
        <v>776</v>
      </c>
      <c r="F30" s="182" t="s">
        <v>882</v>
      </c>
      <c r="G30" s="182" t="s">
        <v>789</v>
      </c>
      <c r="J30" s="181" t="n">
        <v>60</v>
      </c>
      <c r="K30" s="181" t="n">
        <v>100</v>
      </c>
      <c r="N30" s="181" t="s">
        <v>883</v>
      </c>
    </row>
    <row r="31" customFormat="false" ht="12.8" hidden="false" customHeight="false" outlineLevel="0" collapsed="false">
      <c r="A31" s="0" t="n">
        <f aca="false">ROW()-1</f>
        <v>30</v>
      </c>
      <c r="B31" s="147" t="s">
        <v>248</v>
      </c>
      <c r="C31" s="147"/>
      <c r="D31" s="0" t="s">
        <v>884</v>
      </c>
      <c r="F31" s="120" t="s">
        <v>885</v>
      </c>
      <c r="G31" s="120" t="s">
        <v>339</v>
      </c>
      <c r="J31" s="177" t="n">
        <v>75</v>
      </c>
      <c r="N31" s="177" t="s">
        <v>883</v>
      </c>
    </row>
    <row r="32" customFormat="false" ht="12.8" hidden="false" customHeight="true" outlineLevel="0" collapsed="false">
      <c r="A32" s="0" t="n">
        <f aca="false">ROW()-1</f>
        <v>31</v>
      </c>
      <c r="B32" s="184" t="s">
        <v>886</v>
      </c>
      <c r="C32" s="184"/>
      <c r="D32" s="0" t="s">
        <v>884</v>
      </c>
      <c r="F32" s="185" t="s">
        <v>887</v>
      </c>
      <c r="G32" s="185" t="s">
        <v>264</v>
      </c>
      <c r="H32" s="186" t="s">
        <v>888</v>
      </c>
      <c r="J32" s="187" t="n">
        <v>30</v>
      </c>
      <c r="N32" s="187" t="s">
        <v>883</v>
      </c>
    </row>
    <row r="33" customFormat="false" ht="12.8" hidden="false" customHeight="false" outlineLevel="0" collapsed="false">
      <c r="A33" s="0" t="n">
        <f aca="false">ROW()-1</f>
        <v>32</v>
      </c>
      <c r="B33" s="184" t="s">
        <v>889</v>
      </c>
      <c r="C33" s="184"/>
      <c r="D33" s="0" t="s">
        <v>884</v>
      </c>
      <c r="F33" s="185" t="s">
        <v>890</v>
      </c>
      <c r="G33" s="185" t="s">
        <v>253</v>
      </c>
      <c r="H33" s="186"/>
      <c r="J33" s="187" t="n">
        <v>30</v>
      </c>
      <c r="N33" s="187" t="s">
        <v>102</v>
      </c>
    </row>
    <row r="34" customFormat="false" ht="12.8" hidden="false" customHeight="false" outlineLevel="0" collapsed="false">
      <c r="A34" s="0" t="n">
        <f aca="false">ROW()-1</f>
        <v>33</v>
      </c>
      <c r="B34" s="147" t="s">
        <v>891</v>
      </c>
      <c r="C34" s="147"/>
      <c r="D34" s="0" t="s">
        <v>884</v>
      </c>
      <c r="F34" s="120" t="s">
        <v>887</v>
      </c>
      <c r="G34" s="120" t="s">
        <v>264</v>
      </c>
      <c r="J34" s="177" t="n">
        <v>75</v>
      </c>
      <c r="N34" s="177" t="s">
        <v>883</v>
      </c>
    </row>
    <row r="35" customFormat="false" ht="12.8" hidden="false" customHeight="false" outlineLevel="0" collapsed="false">
      <c r="A35" s="0" t="n">
        <f aca="false">ROW()-1</f>
        <v>34</v>
      </c>
      <c r="B35" s="147" t="s">
        <v>892</v>
      </c>
      <c r="C35" s="147"/>
      <c r="D35" s="0" t="s">
        <v>893</v>
      </c>
      <c r="F35" s="120" t="s">
        <v>894</v>
      </c>
      <c r="G35" s="120" t="s">
        <v>666</v>
      </c>
      <c r="J35" s="177" t="n">
        <v>60</v>
      </c>
      <c r="N35" s="177" t="s">
        <v>883</v>
      </c>
    </row>
    <row r="36" customFormat="false" ht="12.8" hidden="false" customHeight="false" outlineLevel="0" collapsed="false">
      <c r="A36" s="0" t="n">
        <f aca="false">ROW()-1</f>
        <v>35</v>
      </c>
      <c r="B36" s="147" t="s">
        <v>386</v>
      </c>
      <c r="C36" s="147"/>
      <c r="D36" s="0" t="s">
        <v>884</v>
      </c>
      <c r="F36" s="120" t="s">
        <v>895</v>
      </c>
      <c r="G36" s="120" t="s">
        <v>250</v>
      </c>
      <c r="J36" s="177" t="n">
        <v>60</v>
      </c>
      <c r="N36" s="177" t="s">
        <v>896</v>
      </c>
    </row>
    <row r="37" customFormat="false" ht="12.8" hidden="false" customHeight="false" outlineLevel="0" collapsed="false">
      <c r="A37" s="0" t="n">
        <f aca="false">ROW()-1</f>
        <v>36</v>
      </c>
      <c r="B37" s="147" t="s">
        <v>897</v>
      </c>
      <c r="C37" s="147"/>
      <c r="D37" s="0" t="s">
        <v>884</v>
      </c>
      <c r="F37" s="120" t="s">
        <v>898</v>
      </c>
      <c r="G37" s="120" t="s">
        <v>182</v>
      </c>
      <c r="J37" s="177" t="n">
        <v>60</v>
      </c>
      <c r="N37" s="177" t="s">
        <v>883</v>
      </c>
    </row>
    <row r="38" customFormat="false" ht="12.8" hidden="false" customHeight="false" outlineLevel="0" collapsed="false">
      <c r="A38" s="0" t="n">
        <f aca="false">ROW()-1</f>
        <v>37</v>
      </c>
      <c r="B38" s="123" t="s">
        <v>899</v>
      </c>
      <c r="C38" s="123"/>
      <c r="D38" s="0" t="s">
        <v>900</v>
      </c>
      <c r="F38" s="120" t="s">
        <v>901</v>
      </c>
      <c r="G38" s="120" t="s">
        <v>696</v>
      </c>
      <c r="J38" s="137" t="n">
        <v>60</v>
      </c>
      <c r="N38" s="137" t="s">
        <v>902</v>
      </c>
    </row>
    <row r="39" customFormat="false" ht="12.8" hidden="false" customHeight="false" outlineLevel="0" collapsed="false">
      <c r="A39" s="0" t="n">
        <f aca="false">ROW()-1</f>
        <v>38</v>
      </c>
      <c r="B39" s="123" t="s">
        <v>903</v>
      </c>
      <c r="C39" s="123"/>
      <c r="D39" s="0" t="s">
        <v>900</v>
      </c>
      <c r="F39" s="120" t="s">
        <v>904</v>
      </c>
      <c r="G39" s="120" t="s">
        <v>721</v>
      </c>
      <c r="J39" s="137" t="n">
        <v>60</v>
      </c>
      <c r="N39" s="137" t="s">
        <v>905</v>
      </c>
    </row>
    <row r="40" customFormat="false" ht="12.8" hidden="false" customHeight="false" outlineLevel="0" collapsed="false">
      <c r="A40" s="0" t="n">
        <f aca="false">ROW()-1</f>
        <v>39</v>
      </c>
      <c r="B40" s="123" t="s">
        <v>906</v>
      </c>
      <c r="C40" s="123"/>
      <c r="D40" s="0" t="s">
        <v>900</v>
      </c>
      <c r="F40" s="120" t="s">
        <v>907</v>
      </c>
      <c r="G40" s="120" t="s">
        <v>676</v>
      </c>
      <c r="J40" s="137" t="n">
        <v>60</v>
      </c>
      <c r="N40" s="137" t="s">
        <v>905</v>
      </c>
    </row>
    <row r="41" customFormat="false" ht="12.8" hidden="false" customHeight="false" outlineLevel="0" collapsed="false">
      <c r="A41" s="0" t="n">
        <f aca="false">ROW()-1</f>
        <v>40</v>
      </c>
      <c r="B41" s="123" t="s">
        <v>908</v>
      </c>
      <c r="C41" s="123"/>
      <c r="D41" s="0" t="s">
        <v>900</v>
      </c>
      <c r="F41" s="120" t="s">
        <v>909</v>
      </c>
      <c r="G41" s="120" t="s">
        <v>910</v>
      </c>
      <c r="J41" s="137" t="n">
        <v>60</v>
      </c>
      <c r="N41" s="137" t="s">
        <v>905</v>
      </c>
    </row>
    <row r="42" customFormat="false" ht="12.8" hidden="false" customHeight="false" outlineLevel="0" collapsed="false">
      <c r="A42" s="0" t="n">
        <f aca="false">ROW()-1</f>
        <v>41</v>
      </c>
      <c r="B42" s="123" t="s">
        <v>911</v>
      </c>
      <c r="C42" s="123"/>
      <c r="D42" s="0" t="s">
        <v>900</v>
      </c>
      <c r="F42" s="120" t="s">
        <v>912</v>
      </c>
      <c r="G42" s="120" t="s">
        <v>421</v>
      </c>
      <c r="J42" s="137" t="n">
        <v>60</v>
      </c>
      <c r="N42" s="137" t="s">
        <v>846</v>
      </c>
    </row>
    <row r="43" customFormat="false" ht="23.4" hidden="false" customHeight="false" outlineLevel="0" collapsed="false">
      <c r="A43" s="0" t="n">
        <f aca="false">ROW()-1</f>
        <v>42</v>
      </c>
      <c r="B43" s="188" t="s">
        <v>913</v>
      </c>
      <c r="C43" s="188"/>
      <c r="D43" s="0" t="s">
        <v>900</v>
      </c>
      <c r="F43" s="120" t="s">
        <v>914</v>
      </c>
      <c r="G43" s="120" t="s">
        <v>298</v>
      </c>
      <c r="J43" s="137" t="n">
        <v>60</v>
      </c>
      <c r="N43" s="137" t="s">
        <v>846</v>
      </c>
    </row>
    <row r="44" customFormat="false" ht="34.55" hidden="false" customHeight="false" outlineLevel="0" collapsed="false">
      <c r="A44" s="0" t="n">
        <f aca="false">ROW()-1</f>
        <v>43</v>
      </c>
      <c r="B44" s="189" t="s">
        <v>915</v>
      </c>
      <c r="C44" s="189"/>
      <c r="D44" s="0" t="s">
        <v>900</v>
      </c>
      <c r="F44" s="190" t="s">
        <v>916</v>
      </c>
      <c r="G44" s="190" t="s">
        <v>307</v>
      </c>
      <c r="J44" s="191" t="n">
        <v>60</v>
      </c>
      <c r="N44" s="191" t="s">
        <v>846</v>
      </c>
    </row>
    <row r="45" customFormat="false" ht="12.8" hidden="false" customHeight="false" outlineLevel="0" collapsed="false">
      <c r="A45" s="0" t="n">
        <f aca="false">ROW()-1</f>
        <v>44</v>
      </c>
      <c r="B45" s="123" t="s">
        <v>917</v>
      </c>
      <c r="C45" s="123"/>
      <c r="D45" s="0" t="s">
        <v>900</v>
      </c>
      <c r="F45" s="120" t="s">
        <v>918</v>
      </c>
      <c r="G45" s="120" t="s">
        <v>837</v>
      </c>
      <c r="J45" s="137" t="n">
        <v>60</v>
      </c>
      <c r="N45" s="137" t="s">
        <v>846</v>
      </c>
    </row>
    <row r="46" customFormat="false" ht="12.8" hidden="false" customHeight="false" outlineLevel="0" collapsed="false">
      <c r="A46" s="0" t="n">
        <f aca="false">ROW()-1</f>
        <v>45</v>
      </c>
      <c r="B46" s="123" t="s">
        <v>919</v>
      </c>
      <c r="C46" s="123"/>
      <c r="D46" s="0" t="s">
        <v>900</v>
      </c>
      <c r="F46" s="120" t="s">
        <v>920</v>
      </c>
      <c r="G46" s="120" t="s">
        <v>714</v>
      </c>
      <c r="J46" s="137" t="n">
        <v>60</v>
      </c>
      <c r="N46" s="137" t="s">
        <v>846</v>
      </c>
    </row>
    <row r="47" customFormat="false" ht="23.4" hidden="false" customHeight="false" outlineLevel="0" collapsed="false">
      <c r="A47" s="0" t="n">
        <f aca="false">ROW()-1</f>
        <v>46</v>
      </c>
      <c r="B47" s="189" t="s">
        <v>921</v>
      </c>
      <c r="C47" s="189"/>
      <c r="D47" s="0" t="s">
        <v>900</v>
      </c>
      <c r="F47" s="192" t="s">
        <v>922</v>
      </c>
      <c r="G47" s="192" t="s">
        <v>264</v>
      </c>
      <c r="J47" s="191" t="n">
        <v>60</v>
      </c>
      <c r="N47" s="191" t="s">
        <v>923</v>
      </c>
    </row>
    <row r="48" customFormat="false" ht="12.8" hidden="false" customHeight="false" outlineLevel="0" collapsed="false">
      <c r="A48" s="0" t="n">
        <f aca="false">ROW()-1</f>
        <v>47</v>
      </c>
      <c r="B48" s="123" t="s">
        <v>856</v>
      </c>
      <c r="C48" s="123"/>
      <c r="D48" s="0" t="s">
        <v>900</v>
      </c>
      <c r="F48" s="120" t="s">
        <v>924</v>
      </c>
      <c r="G48" s="120" t="s">
        <v>484</v>
      </c>
      <c r="J48" s="137" t="n">
        <v>60</v>
      </c>
      <c r="N48" s="137" t="s">
        <v>846</v>
      </c>
    </row>
    <row r="49" customFormat="false" ht="12.8" hidden="false" customHeight="false" outlineLevel="0" collapsed="false">
      <c r="A49" s="0" t="n">
        <f aca="false">ROW()-1</f>
        <v>48</v>
      </c>
      <c r="B49" s="123" t="s">
        <v>856</v>
      </c>
      <c r="C49" s="123"/>
      <c r="D49" s="0" t="s">
        <v>900</v>
      </c>
      <c r="F49" s="120" t="s">
        <v>925</v>
      </c>
      <c r="G49" s="120" t="s">
        <v>926</v>
      </c>
      <c r="J49" s="137" t="n">
        <v>60</v>
      </c>
      <c r="N49" s="137" t="s">
        <v>846</v>
      </c>
    </row>
    <row r="50" customFormat="false" ht="12.8" hidden="false" customHeight="false" outlineLevel="0" collapsed="false">
      <c r="A50" s="0" t="n">
        <f aca="false">ROW()-1</f>
        <v>49</v>
      </c>
      <c r="B50" s="123" t="s">
        <v>856</v>
      </c>
      <c r="C50" s="123"/>
      <c r="D50" s="0" t="s">
        <v>900</v>
      </c>
      <c r="F50" s="120" t="s">
        <v>916</v>
      </c>
      <c r="G50" s="190" t="s">
        <v>307</v>
      </c>
      <c r="J50" s="137" t="n">
        <v>60</v>
      </c>
      <c r="N50" s="137" t="s">
        <v>846</v>
      </c>
    </row>
    <row r="51" customFormat="false" ht="12.8" hidden="false" customHeight="false" outlineLevel="0" collapsed="false">
      <c r="A51" s="0" t="n">
        <f aca="false">ROW()-1</f>
        <v>50</v>
      </c>
      <c r="B51" s="123" t="s">
        <v>856</v>
      </c>
      <c r="C51" s="123"/>
      <c r="D51" s="0" t="s">
        <v>900</v>
      </c>
      <c r="F51" s="120" t="s">
        <v>927</v>
      </c>
      <c r="G51" s="120" t="s">
        <v>928</v>
      </c>
      <c r="J51" s="137" t="n">
        <v>60</v>
      </c>
      <c r="N51" s="137" t="s">
        <v>846</v>
      </c>
    </row>
    <row r="52" customFormat="false" ht="12.8" hidden="false" customHeight="false" outlineLevel="0" collapsed="false">
      <c r="A52" s="0" t="n">
        <f aca="false">ROW()-1</f>
        <v>51</v>
      </c>
      <c r="B52" s="123" t="s">
        <v>856</v>
      </c>
      <c r="C52" s="123"/>
      <c r="D52" s="0" t="s">
        <v>900</v>
      </c>
      <c r="F52" s="120" t="s">
        <v>920</v>
      </c>
      <c r="G52" s="120" t="s">
        <v>714</v>
      </c>
      <c r="J52" s="137" t="n">
        <v>60</v>
      </c>
      <c r="N52" s="137" t="s">
        <v>846</v>
      </c>
    </row>
    <row r="53" customFormat="false" ht="12.8" hidden="false" customHeight="false" outlineLevel="0" collapsed="false">
      <c r="A53" s="0" t="n">
        <f aca="false">ROW()-1</f>
        <v>52</v>
      </c>
      <c r="B53" s="123" t="s">
        <v>856</v>
      </c>
      <c r="C53" s="123"/>
      <c r="D53" s="0" t="s">
        <v>900</v>
      </c>
      <c r="F53" s="120" t="s">
        <v>929</v>
      </c>
      <c r="G53" s="120" t="s">
        <v>930</v>
      </c>
      <c r="J53" s="137" t="n">
        <v>60</v>
      </c>
      <c r="N53" s="137" t="s">
        <v>846</v>
      </c>
    </row>
    <row r="54" customFormat="false" ht="12.8" hidden="false" customHeight="false" outlineLevel="0" collapsed="false">
      <c r="A54" s="0" t="n">
        <f aca="false">ROW()-1</f>
        <v>53</v>
      </c>
      <c r="B54" s="123" t="s">
        <v>864</v>
      </c>
      <c r="C54" s="123"/>
      <c r="D54" s="0" t="s">
        <v>900</v>
      </c>
      <c r="F54" s="193" t="s">
        <v>907</v>
      </c>
      <c r="G54" s="193" t="s">
        <v>676</v>
      </c>
      <c r="J54" s="137" t="n">
        <v>60</v>
      </c>
      <c r="N54" s="137" t="s">
        <v>846</v>
      </c>
    </row>
    <row r="55" customFormat="false" ht="12.8" hidden="false" customHeight="false" outlineLevel="0" collapsed="false">
      <c r="A55" s="0" t="n">
        <f aca="false">ROW()-1</f>
        <v>54</v>
      </c>
      <c r="B55" s="123" t="s">
        <v>864</v>
      </c>
      <c r="C55" s="123"/>
      <c r="D55" s="0" t="s">
        <v>900</v>
      </c>
      <c r="F55" s="193" t="s">
        <v>931</v>
      </c>
      <c r="G55" s="193" t="s">
        <v>932</v>
      </c>
      <c r="J55" s="137" t="n">
        <v>60</v>
      </c>
      <c r="N55" s="137" t="s">
        <v>846</v>
      </c>
    </row>
    <row r="56" customFormat="false" ht="12.8" hidden="false" customHeight="false" outlineLevel="0" collapsed="false">
      <c r="A56" s="0" t="n">
        <f aca="false">ROW()-1</f>
        <v>55</v>
      </c>
      <c r="B56" s="123" t="s">
        <v>864</v>
      </c>
      <c r="C56" s="123"/>
      <c r="D56" s="0" t="s">
        <v>900</v>
      </c>
      <c r="F56" s="193" t="s">
        <v>933</v>
      </c>
      <c r="G56" s="193" t="s">
        <v>934</v>
      </c>
      <c r="J56" s="137" t="n">
        <v>60</v>
      </c>
      <c r="N56" s="137" t="s">
        <v>846</v>
      </c>
    </row>
    <row r="57" customFormat="false" ht="12.8" hidden="false" customHeight="false" outlineLevel="0" collapsed="false">
      <c r="A57" s="0" t="n">
        <f aca="false">ROW()-1</f>
        <v>56</v>
      </c>
      <c r="B57" s="123" t="s">
        <v>864</v>
      </c>
      <c r="C57" s="123"/>
      <c r="D57" s="0" t="s">
        <v>900</v>
      </c>
      <c r="F57" s="193" t="s">
        <v>935</v>
      </c>
      <c r="G57" s="193" t="s">
        <v>757</v>
      </c>
      <c r="J57" s="137" t="n">
        <v>60</v>
      </c>
      <c r="N57" s="137" t="s">
        <v>846</v>
      </c>
    </row>
    <row r="58" customFormat="false" ht="12.8" hidden="false" customHeight="false" outlineLevel="0" collapsed="false">
      <c r="A58" s="0" t="n">
        <f aca="false">ROW()-1</f>
        <v>57</v>
      </c>
      <c r="B58" s="123" t="s">
        <v>864</v>
      </c>
      <c r="C58" s="123"/>
      <c r="D58" s="0" t="s">
        <v>900</v>
      </c>
      <c r="F58" s="193" t="s">
        <v>936</v>
      </c>
      <c r="G58" s="193" t="s">
        <v>937</v>
      </c>
      <c r="J58" s="137" t="n">
        <v>60</v>
      </c>
      <c r="N58" s="137" t="s">
        <v>846</v>
      </c>
    </row>
    <row r="59" customFormat="false" ht="12.8" hidden="false" customHeight="false" outlineLevel="0" collapsed="false">
      <c r="A59" s="0" t="n">
        <f aca="false">ROW()-1</f>
        <v>58</v>
      </c>
      <c r="B59" s="123" t="s">
        <v>864</v>
      </c>
      <c r="C59" s="123"/>
      <c r="D59" s="0" t="s">
        <v>900</v>
      </c>
      <c r="F59" s="193" t="s">
        <v>938</v>
      </c>
      <c r="G59" s="193" t="s">
        <v>696</v>
      </c>
      <c r="J59" s="137" t="n">
        <v>60</v>
      </c>
      <c r="N59" s="137" t="s">
        <v>846</v>
      </c>
    </row>
    <row r="60" customFormat="false" ht="12.8" hidden="false" customHeight="false" outlineLevel="0" collapsed="false">
      <c r="A60" s="0" t="n">
        <f aca="false">ROW()-1</f>
        <v>59</v>
      </c>
      <c r="B60" s="123" t="s">
        <v>864</v>
      </c>
      <c r="C60" s="123"/>
      <c r="D60" s="0" t="s">
        <v>900</v>
      </c>
      <c r="F60" s="193" t="s">
        <v>939</v>
      </c>
      <c r="G60" s="193" t="s">
        <v>940</v>
      </c>
      <c r="J60" s="137" t="n">
        <v>60</v>
      </c>
      <c r="N60" s="137" t="s">
        <v>846</v>
      </c>
    </row>
    <row r="61" customFormat="false" ht="12.8" hidden="false" customHeight="false" outlineLevel="0" collapsed="false">
      <c r="A61" s="0" t="n">
        <f aca="false">ROW()-1</f>
        <v>60</v>
      </c>
      <c r="B61" s="123" t="s">
        <v>864</v>
      </c>
      <c r="C61" s="123"/>
      <c r="D61" s="0" t="s">
        <v>900</v>
      </c>
      <c r="F61" s="193" t="s">
        <v>941</v>
      </c>
      <c r="G61" s="193" t="s">
        <v>676</v>
      </c>
      <c r="J61" s="137" t="n">
        <v>60</v>
      </c>
      <c r="N61" s="137" t="s">
        <v>846</v>
      </c>
    </row>
    <row r="62" customFormat="false" ht="12.8" hidden="false" customHeight="false" outlineLevel="0" collapsed="false">
      <c r="A62" s="0" t="n">
        <f aca="false">ROW()-1</f>
        <v>61</v>
      </c>
      <c r="B62" s="123" t="s">
        <v>864</v>
      </c>
      <c r="C62" s="123"/>
      <c r="D62" s="0" t="s">
        <v>900</v>
      </c>
      <c r="F62" s="193" t="s">
        <v>942</v>
      </c>
      <c r="G62" s="193" t="s">
        <v>757</v>
      </c>
      <c r="J62" s="137" t="n">
        <v>60</v>
      </c>
      <c r="N62" s="137" t="s">
        <v>846</v>
      </c>
    </row>
    <row r="63" customFormat="false" ht="12.8" hidden="false" customHeight="false" outlineLevel="0" collapsed="false">
      <c r="I63" s="0" t="s">
        <v>943</v>
      </c>
      <c r="J63" s="0" t="n">
        <f aca="false">SUM(J2:J62)</f>
        <v>3630</v>
      </c>
    </row>
  </sheetData>
  <mergeCells count="1">
    <mergeCell ref="H32:H3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124</TotalTime>
  <Application>LibreOffice/5.0.4.2$MacOSX_X86_64 LibreOffice_project/2b9802c1994aa0b7dc6079e128979269cf95bc78</Application>
  <Company>Universidad Autónoma de Yucatán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2009-11-04T08:17:18Z</dcterms:created>
  <dc:creator>mchi</dc:creator>
  <dc:language>es-ES</dc:language>
  <cp:lastPrinted>2014-11-21T00:50:11Z</cp:lastPrinted>
  <dcterms:modified xsi:type="dcterms:W3CDTF">2016-11-27T15:13:03Z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Universidad Autónoma de Yucatán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